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19F9D968-910A-43EA-B98D-690007F049CE}" xr6:coauthVersionLast="47" xr6:coauthVersionMax="47" xr10:uidLastSave="{00000000-0000-0000-0000-000000000000}"/>
  <bookViews>
    <workbookView xWindow="-120" yWindow="-120" windowWidth="29040" windowHeight="15720" activeTab="7" xr2:uid="{49FC9AA5-8AA9-494D-A9F8-DA0A872612ED}"/>
  </bookViews>
  <sheets>
    <sheet name="LGB 7" sheetId="7" r:id="rId1"/>
    <sheet name="JMJM 6 - ampliacion " sheetId="8" r:id="rId2"/>
    <sheet name="JMJM 6" sheetId="6" r:id="rId3"/>
    <sheet name="MDSHM 5" sheetId="5" r:id="rId4"/>
    <sheet name="BIMO 4" sheetId="4" r:id="rId5"/>
    <sheet name="FJDDUDV 3" sheetId="3" r:id="rId6"/>
    <sheet name="LGB 2" sheetId="2" r:id="rId7"/>
    <sheet name="REHH 1" sheetId="1" r:id="rId8"/>
  </sheets>
  <definedNames>
    <definedName name="_xlnm.Print_Area" localSheetId="4">'BIMO 4'!$B$1:$N$66</definedName>
    <definedName name="_xlnm.Print_Area" localSheetId="5">'FJDDUDV 3'!$B$1:$N$66</definedName>
    <definedName name="_xlnm.Print_Area" localSheetId="2">'JMJM 6'!$B$1:$N$66</definedName>
    <definedName name="_xlnm.Print_Area" localSheetId="1">'JMJM 6 - ampliacion '!$B$1:$N$66</definedName>
    <definedName name="_xlnm.Print_Area" localSheetId="6">'LGB 2'!$B$1:$N$66</definedName>
    <definedName name="_xlnm.Print_Area" localSheetId="0">'LGB 7'!$B$1:$N$66</definedName>
    <definedName name="_xlnm.Print_Area" localSheetId="3">'MDSHM 5'!$B$1:$N$66</definedName>
    <definedName name="_xlnm.Print_Area" localSheetId="7">'REHH 1'!$B$1:$N$66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J40" i="8"/>
  <c r="J42" i="8" s="1"/>
  <c r="M43" i="8" s="1"/>
  <c r="M45" i="7"/>
  <c r="M44" i="7"/>
  <c r="M42" i="7"/>
  <c r="M47" i="8" l="1"/>
  <c r="M9" i="8" s="1"/>
  <c r="B11" i="8" s="1"/>
  <c r="M40" i="7"/>
  <c r="J40" i="7"/>
  <c r="J42" i="7" s="1"/>
  <c r="M43" i="7" s="1"/>
  <c r="M47" i="7" s="1"/>
  <c r="M9" i="7" s="1"/>
  <c r="B11" i="7" s="1"/>
  <c r="M45" i="6"/>
  <c r="M40" i="6"/>
  <c r="J40" i="6"/>
  <c r="J42" i="6" s="1"/>
  <c r="M43" i="6" s="1"/>
  <c r="M45" i="5"/>
  <c r="M44" i="5"/>
  <c r="M42" i="5"/>
  <c r="M40" i="5"/>
  <c r="J40" i="5"/>
  <c r="J42" i="5" s="1"/>
  <c r="M43" i="5" s="1"/>
  <c r="M44" i="4"/>
  <c r="M42" i="4"/>
  <c r="M45" i="4"/>
  <c r="M40" i="4"/>
  <c r="J40" i="4"/>
  <c r="J42" i="4" s="1"/>
  <c r="M43" i="4" s="1"/>
  <c r="M46" i="3"/>
  <c r="M45" i="3"/>
  <c r="M44" i="3"/>
  <c r="M42" i="3"/>
  <c r="M40" i="3"/>
  <c r="J40" i="3"/>
  <c r="J42" i="3" s="1"/>
  <c r="M43" i="3" s="1"/>
  <c r="M45" i="2"/>
  <c r="M44" i="2"/>
  <c r="M42" i="2"/>
  <c r="M47" i="3" l="1"/>
  <c r="M9" i="3" s="1"/>
  <c r="B11" i="3" s="1"/>
  <c r="M47" i="6"/>
  <c r="M9" i="6" s="1"/>
  <c r="B11" i="6" s="1"/>
  <c r="M47" i="5"/>
  <c r="M9" i="5" s="1"/>
  <c r="B11" i="5" s="1"/>
  <c r="M47" i="4"/>
  <c r="M9" i="4" s="1"/>
  <c r="B11" i="4" s="1"/>
  <c r="M40" i="2"/>
  <c r="J40" i="2"/>
  <c r="J42" i="2" s="1"/>
  <c r="M43" i="2" s="1"/>
  <c r="M42" i="1"/>
  <c r="M40" i="1"/>
  <c r="J40" i="1"/>
  <c r="J42" i="1" s="1"/>
  <c r="M43" i="1" s="1"/>
  <c r="M47" i="1" l="1"/>
  <c r="M9" i="1" s="1"/>
  <c r="B11" i="1" s="1"/>
  <c r="M47" i="2"/>
  <c r="M9" i="2" s="1"/>
  <c r="B11" i="2" s="1"/>
</calcChain>
</file>

<file path=xl/sharedStrings.xml><?xml version="1.0" encoding="utf-8"?>
<sst xmlns="http://schemas.openxmlformats.org/spreadsheetml/2006/main" count="833" uniqueCount="90">
  <si>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</si>
  <si>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</si>
  <si>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</si>
  <si>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</si>
  <si>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</si>
  <si>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</si>
  <si>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</si>
  <si>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</si>
  <si>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>(DOS MIL SETENTA Y CUATRO PESOS 72/100 MN)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</si>
  <si>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</si>
  <si>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</si>
  <si>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</si>
  <si>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</si>
  <si>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</si>
  <si>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</si>
  <si>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</si>
  <si>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</si>
  <si>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</si>
  <si>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</si>
  <si>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</si>
  <si>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</si>
  <si>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</si>
  <si>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</si>
  <si>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</si>
  <si>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</si>
  <si>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</si>
  <si>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</si>
  <si>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</si>
  <si>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</si>
  <si>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</si>
  <si>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</si>
  <si>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 xml:space="preserve">MONTERREY </t>
  </si>
  <si>
    <t>Km..</t>
  </si>
  <si>
    <t>SALTILLO</t>
  </si>
  <si>
    <t>TRANSITO LOCAL</t>
  </si>
  <si>
    <t xml:space="preserve">TRANSITO LOCAL 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</si>
  <si>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</si>
  <si>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</si>
  <si>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</si>
  <si>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</si>
  <si>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</si>
  <si>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</si>
  <si>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</si>
  <si>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</si>
  <si>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</si>
  <si>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</si>
  <si>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</si>
  <si>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</si>
  <si>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</si>
  <si>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</si>
  <si>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</si>
  <si>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</si>
  <si>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>N  o  m  b  r  e</t>
  </si>
  <si>
    <t xml:space="preserve">DIRECTORA DE ADMINISTRACION Y FINANZAS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</si>
  <si>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</si>
  <si>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</si>
  <si>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</si>
  <si>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</si>
  <si>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</si>
  <si>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 xml:space="preserve">MARZO </t>
  </si>
  <si>
    <t>RECABAR FIRMA DEL ING IGNACIO GOMEZ SILVA REPRESENTANTE LEGAL DE SI VALE MEXICO SA DE CV EN LOS  CONTRATOS RELATIVOS A LA DISPERSION DE VALES DE DESPENSA, DISPERSION DE GASOLINA Y DISPERSION DE INCENTIVO, AL DOMICILIO UBICADO EN AVENIDA ARQUITECTO PEDRO RAMIREZ VAZQUEZ #200, TORRE X11, PISO 2 DE LA COLONIA VALLE ORIENTE, EN SAN PEDRO GARZA GACIA, NUEVO LEON, C.P. 66296.</t>
  </si>
  <si>
    <t xml:space="preserve">RAMIRO ENRIQUE HERNANDEZ HERNANDEZ </t>
  </si>
  <si>
    <t xml:space="preserve">JEFE DEPARTAMENTO DE ADMINISTRACION Y RECURSO HUMANOS </t>
  </si>
  <si>
    <t>INFORME ANUAL DE ACTIVIDADES 2022 DEL INAI ANTE EL SENADO DE LA REPUBLICA / PARTICIPACION COMO PONENTE EN LA MESA #2: "EL USO DE LA INTELIGENCIA ARTIFICIAL EN ARCHIVOS" (EVENTO CONMEMORATIVO "DIA NACIONAL DEL ARCHIVISTA EN MEXICO") DEL 22 AL 24 DE MARZO 2023 CDMX.</t>
  </si>
  <si>
    <t xml:space="preserve">AEROPUERTO MONTERREY </t>
  </si>
  <si>
    <t xml:space="preserve">  05TAXIS </t>
  </si>
  <si>
    <t xml:space="preserve">LUIS GONZALEZ BRISEÑO </t>
  </si>
  <si>
    <t xml:space="preserve">COMISIONADO PRESIDENTE </t>
  </si>
  <si>
    <t>(CATORCE MIL CIENTO VEINTITRES PESOS 33/100 MN)</t>
  </si>
  <si>
    <t xml:space="preserve">10 TAXIS </t>
  </si>
  <si>
    <t xml:space="preserve">FRANCISCO JAVIER DIEZ DE URDANIVIA DEL VALLE </t>
  </si>
  <si>
    <t xml:space="preserve">COMISIONADO </t>
  </si>
  <si>
    <t>(VEITISEISMIL QUINIENTOS VEITIOCHO PESOS 12/100 MN)</t>
  </si>
  <si>
    <t xml:space="preserve">TERCERA REUNION NACIONAL DE TITULARES DE ORGANOS INTERNOS DE CONTROL DE ORGANISMOS AUTONOMOS EN MATERIA DE TRANSPARENCIA ,  DEL 26 AL 28 DE MARZO 2023 EN CDMX. </t>
  </si>
  <si>
    <t xml:space="preserve">TERCERA REUNION NACIONAL DE TITULARES DE ORGANOS INTERNOS DE CONTROL DE ORGANISMOS AUTONOMOS EN MATERIA DE TRANSPARENCIA , PRIMERA SESION ORDINARIA 2023 DE ARCHIVOS Y GESTION , SEMINARIO INTERNACIONAL DE ARCHIVOS TRADICION IBERICA DEL 26 AL 30 DE MARZO 2023 EN GUADALAJARA,TOLUCA Y CDMX. </t>
  </si>
  <si>
    <t xml:space="preserve">BERTHA ICELA MATA ORTIZ </t>
  </si>
  <si>
    <t>COMISIONADA</t>
  </si>
  <si>
    <t>(QUINCE MIL TRECIENTOS SETENTA Y TRES  PESOS 33/100 MN)</t>
  </si>
  <si>
    <t xml:space="preserve">MARIA DEL SOCORRO HERNANDEZ MANZANO </t>
  </si>
  <si>
    <t xml:space="preserve">TITULAR DEL ORGANO INTERNO DE CONTROL </t>
  </si>
  <si>
    <t xml:space="preserve">"TERCERA REUNION NACIONAL DE TITULARES DE ORGANOS INTERNOS DE CONTROL DE ORGANISMOS AUTONOMOS EN MATERIA DE TRANSPARENCIA" "MECANISMOS DE PARTICIPACION CIUDADANA: REFLEXION Y ANALISIS DE LA LEY DE PARTICIPACION CIUDADANA PARA EL ESTADO DE COHUILA" DEL 27 AL 31 DE MARZO 2023 EN CDMX. </t>
  </si>
  <si>
    <t xml:space="preserve">JOSE MANUEL JIMENEZ Y MELENDEZ </t>
  </si>
  <si>
    <t>(VEINTI DOS MIL CIENTO SEIS  PESOS 86/100 MN)</t>
  </si>
  <si>
    <t xml:space="preserve">0104 OIC TERCERA REUNION NACIONAL DE TITULARES DE ORGANOS INTERNOS DE CONTROL DE ORGANISMOS AUTONOMOS EN MATERIA DE TRANSPARENCIA ,  DEL 26 AL 28 DE MARZO 2023 EN CDMX. </t>
  </si>
  <si>
    <t xml:space="preserve">7 TAXIS </t>
  </si>
  <si>
    <t xml:space="preserve">CELEBRACION DEL 12° SIATI (SEMINARIO INTERNACIONAL DE ARCHIVOS DE TRADICION IBERICA), CELEBRACION DE LA SESION DEL CONSEJO NACIONAL DEL SISTEMA NACIONAL DE TRANSPARECNIA  DEL 27 AL 31 MARZO 2023. CDMX </t>
  </si>
  <si>
    <t>(VEINTI CINCO MIL TRESCIENTOS CINCUENTA Y SIETE PESOS 49/100 MN)</t>
  </si>
  <si>
    <t xml:space="preserve">ABRIL </t>
  </si>
  <si>
    <t>AMPLIACION DE 01 DIA DE VIATICOS PARA LA CDMX  01 DE ABRIL 2023</t>
  </si>
  <si>
    <t>(CUATRO MIL TRECIENTOS CINCUENTA Y SIETE PESOS 08/100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</si>
</sst>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5" fillId="0" borderId="8" xfId="2" applyFont="1" applyBorder="1"/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44" fontId="5" fillId="0" borderId="0" xfId="2" applyNumberFormat="1" applyFont="1"/>
    <xf numFmtId="38" fontId="3" fillId="0" borderId="0" xfId="2" applyNumberFormat="1" applyFont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3" fillId="0" borderId="15" xfId="2" applyFont="1" applyBorder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3" fontId="3" fillId="0" borderId="0" xfId="2" applyNumberFormat="1" applyFo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3" fillId="0" borderId="21" xfId="2" applyFont="1" applyBorder="1"/>
    <xf numFmtId="0" fontId="5" fillId="0" borderId="11" xfId="2" applyFont="1" applyBorder="1"/>
    <xf numFmtId="0" fontId="5" fillId="0" borderId="22" xfId="2" applyFont="1" applyBorder="1"/>
    <xf numFmtId="0" fontId="3" fillId="0" borderId="14" xfId="2" applyFont="1" applyBorder="1"/>
    <xf numFmtId="164" fontId="3" fillId="0" borderId="0" xfId="2" applyNumberFormat="1" applyFont="1"/>
    <xf numFmtId="0" fontId="3" fillId="0" borderId="16" xfId="2" applyFont="1" applyBorder="1"/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8" fillId="0" borderId="0" xfId="2" applyFont="1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3" xfId="2" applyFont="1" applyFill="1" applyBorder="1" applyAlignment="1">
      <alignment horizontal="center"/>
    </xf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0" fontId="8" fillId="2" borderId="5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6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17" fontId="3" fillId="0" borderId="11" xfId="2" applyNumberFormat="1" applyFont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12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0" fontId="3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4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44" fontId="3" fillId="0" borderId="5" xfId="1" applyFont="1" applyFill="1" applyBorder="1" applyAlignment="1">
      <alignment horizontal="left"/>
    </xf>
    <xf numFmtId="44" fontId="3" fillId="0" borderId="6" xfId="1" applyFont="1" applyFill="1" applyBorder="1" applyAlignment="1">
      <alignment horizontal="left"/>
    </xf>
  </cellXfs>
  <cellStyles count="4">
    <cellStyle name="Moneda" xfId="1" builtinId="4"/>
    <cellStyle name="Moneda 2 2" xfId="3" xr:uid="{F73581E5-8066-40DE-B27F-BBCEF8245768}"/>
    <cellStyle name="Normal" xfId="0" builtinId="0"/>
    <cellStyle name="Normal 2 2" xfId="2" xr:uid="{F72419C9-AE32-4FE3-8F0B-B1E851FFF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269380B1-B0E0-4A1F-A926-CFBF4CC8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6D6D78B2-302F-4825-9E45-55A01110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F346EA1C-4F86-4AAF-8637-79FFF00D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C68EE9F-9BEA-45F4-A113-928BED14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07ACD4BC-8A3B-4B26-999D-4EAE1C44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2D6353C2-F72E-4FC2-B36C-000E3E94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42627FEF-DC71-4207-AB7F-54288592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71E82AF2-48A7-4773-AE25-DD1ABD7B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AB445E13-009D-40F8-B8AA-59245ED9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5AB8926-89B6-494C-A099-E6C7AF5E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2AA8E7E1-C10E-4C0A-9D65-7E8D220D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0683D0C8-C163-4688-B17D-667029BC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39723311-4BE4-4226-AA6F-A767913D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4E88EE25-2990-4541-BA50-531FC4BB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F55CAE35-8D93-48EC-B1CF-EA3B10C8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D369E19E-7A64-41F6-A05E-F1BAEDBD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00B26D80-0768-4EBC-8D09-73F9670D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C873A049-0CCB-4E2D-9F09-F6B2F3F3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FC25413D-44ED-4F64-8B62-916AF34C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4048E50B-7A45-4022-8055-3F967DE3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2A2DF36D-33F0-4D37-B901-623E05FE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1649A30E-783C-4A2D-B3C1-194281FA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84F83A5D-9512-46BE-8AE2-D780BD89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03714565-8896-41EC-B12F-415885F0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FFDF9F42-65D1-4EDF-BA6F-CC238046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7551A452-0147-4830-A7CD-371B8828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D9F9EBAF-F403-4539-AA15-9682E4B8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782D873-1774-496A-BC69-C5A3F646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02AABB40-18B7-40E0-954E-D2D4715B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8D6ECA1D-E137-4E17-99C4-BB63F946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51E02321-3022-4CA3-8E0A-70208B96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37912B59-10C6-4749-AA51-A00CFCDF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AE07-15A5-4876-837C-4E1C5D6C5D30}">
  <sheetPr>
    <pageSetUpPr fitToPage="1"/>
  </sheetPr>
  <dimension ref="A1:S487"/>
  <sheetViews>
    <sheetView topLeftCell="A7" zoomScale="120" zoomScaleNormal="120" workbookViewId="0">
      <selection activeCell="T21" sqref="T2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6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62"/>
      <c r="M4" s="62"/>
      <c r="N4" s="9" t="s">
        <v>2</v>
      </c>
    </row>
    <row r="5" spans="1:19">
      <c r="A5" s="5"/>
      <c r="B5" s="5"/>
      <c r="G5" s="10"/>
      <c r="L5" s="62"/>
      <c r="M5" s="62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61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25357.491578947371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65"/>
      <c r="B11" s="76">
        <f>$M$9</f>
        <v>25357.491578947371</v>
      </c>
      <c r="C11" s="77"/>
      <c r="D11" s="78" t="s">
        <v>86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85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27</v>
      </c>
      <c r="F16" s="61" t="s">
        <v>5</v>
      </c>
      <c r="G16" s="96" t="s">
        <v>59</v>
      </c>
      <c r="H16" s="84"/>
      <c r="I16" s="61" t="s">
        <v>11</v>
      </c>
      <c r="J16" s="17">
        <v>31</v>
      </c>
      <c r="K16" s="61" t="s">
        <v>12</v>
      </c>
      <c r="L16" s="96" t="s">
        <v>59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 t="s">
        <v>15</v>
      </c>
      <c r="I18" s="102" t="s">
        <v>16</v>
      </c>
      <c r="J18" s="104"/>
      <c r="K18" s="18" t="s">
        <v>15</v>
      </c>
      <c r="L18" s="102" t="s">
        <v>17</v>
      </c>
      <c r="M18" s="104"/>
      <c r="N18" s="18" t="s">
        <v>84</v>
      </c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61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>
        <v>4</v>
      </c>
      <c r="E24" s="61" t="s">
        <v>26</v>
      </c>
      <c r="F24" s="110">
        <v>4357.08</v>
      </c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>
        <v>1</v>
      </c>
      <c r="E25" s="61" t="s">
        <v>26</v>
      </c>
      <c r="F25" s="114">
        <v>2178.54</v>
      </c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61"/>
      <c r="F26" s="115"/>
      <c r="G26" s="115"/>
      <c r="M26" s="112"/>
      <c r="N26" s="113"/>
    </row>
    <row r="27" spans="1:14">
      <c r="A27" s="5"/>
      <c r="B27" s="5" t="s">
        <v>5</v>
      </c>
      <c r="C27" s="116" t="s">
        <v>30</v>
      </c>
      <c r="D27" s="116"/>
      <c r="E27" s="116"/>
      <c r="F27" s="61" t="s">
        <v>26</v>
      </c>
      <c r="G27" s="116" t="s">
        <v>64</v>
      </c>
      <c r="H27" s="116"/>
      <c r="I27" s="116"/>
      <c r="J27" s="24">
        <v>115</v>
      </c>
      <c r="K27" s="4" t="s">
        <v>32</v>
      </c>
      <c r="M27" s="112"/>
      <c r="N27" s="113"/>
    </row>
    <row r="28" spans="1:14">
      <c r="A28" s="5"/>
      <c r="B28" s="5" t="s">
        <v>5</v>
      </c>
      <c r="C28" s="116" t="s">
        <v>64</v>
      </c>
      <c r="D28" s="116"/>
      <c r="E28" s="116"/>
      <c r="F28" s="61" t="s">
        <v>26</v>
      </c>
      <c r="G28" s="116" t="s">
        <v>30</v>
      </c>
      <c r="H28" s="116"/>
      <c r="I28" s="116"/>
      <c r="J28" s="24">
        <v>115</v>
      </c>
      <c r="K28" s="4" t="s">
        <v>32</v>
      </c>
      <c r="N28" s="25"/>
    </row>
    <row r="29" spans="1:14">
      <c r="A29" s="5"/>
      <c r="B29" s="5" t="s">
        <v>5</v>
      </c>
      <c r="C29" s="84"/>
      <c r="D29" s="84"/>
      <c r="E29" s="84"/>
      <c r="F29" s="61" t="s">
        <v>26</v>
      </c>
      <c r="G29" s="84"/>
      <c r="H29" s="84"/>
      <c r="I29" s="84"/>
      <c r="J29" s="24"/>
      <c r="K29" s="4" t="s">
        <v>32</v>
      </c>
      <c r="N29" s="12"/>
    </row>
    <row r="30" spans="1:14">
      <c r="A30" s="5"/>
      <c r="B30" s="5" t="s">
        <v>5</v>
      </c>
      <c r="C30" s="116"/>
      <c r="D30" s="116"/>
      <c r="E30" s="116"/>
      <c r="F30" s="61" t="s">
        <v>26</v>
      </c>
      <c r="G30" s="116"/>
      <c r="H30" s="116"/>
      <c r="I30" s="116"/>
      <c r="J30" s="24"/>
      <c r="K30" s="4" t="s">
        <v>32</v>
      </c>
      <c r="N30" s="12"/>
    </row>
    <row r="31" spans="1:14" ht="11.25" customHeight="1">
      <c r="A31" s="5"/>
      <c r="B31" s="5" t="s">
        <v>5</v>
      </c>
      <c r="C31" s="116"/>
      <c r="D31" s="116"/>
      <c r="E31" s="116"/>
      <c r="F31" s="61" t="s">
        <v>26</v>
      </c>
      <c r="G31" s="116"/>
      <c r="H31" s="116"/>
      <c r="I31" s="116"/>
      <c r="J31" s="24"/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61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61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61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61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61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61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61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61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61"/>
      <c r="G40" s="121" t="s">
        <v>36</v>
      </c>
      <c r="H40" s="121"/>
      <c r="I40" s="121"/>
      <c r="J40" s="27">
        <f>SUM(J27:J39)</f>
        <v>230</v>
      </c>
      <c r="K40" s="66"/>
      <c r="L40" s="63" t="s">
        <v>37</v>
      </c>
      <c r="M40" s="119">
        <f>(D24*F24)+(D25*F25)</f>
        <v>19606.86</v>
      </c>
      <c r="N40" s="120"/>
    </row>
    <row r="41" spans="1:15" ht="11.25" customHeight="1">
      <c r="A41" s="5"/>
      <c r="B41" s="5"/>
      <c r="C41" s="6"/>
      <c r="F41" s="61"/>
      <c r="G41" s="85" t="s">
        <v>38</v>
      </c>
      <c r="H41" s="85"/>
      <c r="I41" s="85"/>
      <c r="J41" s="62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61"/>
      <c r="G42" s="85" t="s">
        <v>41</v>
      </c>
      <c r="H42" s="85"/>
      <c r="I42" s="85"/>
      <c r="J42" s="31">
        <f>J40/J41</f>
        <v>24.210526315789473</v>
      </c>
      <c r="K42" s="118" t="s">
        <v>42</v>
      </c>
      <c r="L42" s="122"/>
      <c r="M42" s="123">
        <f>334*2</f>
        <v>668</v>
      </c>
      <c r="N42" s="124"/>
    </row>
    <row r="43" spans="1:15" ht="15" customHeight="1">
      <c r="A43" s="5"/>
      <c r="B43" s="5"/>
      <c r="C43" s="6"/>
      <c r="F43" s="61"/>
      <c r="G43" s="85" t="s">
        <v>43</v>
      </c>
      <c r="H43" s="85"/>
      <c r="I43" s="85"/>
      <c r="J43" s="32">
        <v>22</v>
      </c>
      <c r="K43" s="66"/>
      <c r="L43" s="33" t="s">
        <v>29</v>
      </c>
      <c r="M43" s="125">
        <f>J42*J43</f>
        <v>532.63157894736844</v>
      </c>
      <c r="N43" s="126"/>
    </row>
    <row r="44" spans="1:15" ht="11.25" customHeight="1">
      <c r="A44" s="5"/>
      <c r="B44" s="5"/>
      <c r="C44" s="6"/>
      <c r="F44" s="61"/>
      <c r="G44" s="61"/>
      <c r="I44" s="62"/>
      <c r="K44" s="118" t="s">
        <v>44</v>
      </c>
      <c r="L44" s="118"/>
      <c r="M44" s="119">
        <f>260*5</f>
        <v>1300</v>
      </c>
      <c r="N44" s="120"/>
    </row>
    <row r="45" spans="1:15">
      <c r="A45" s="5"/>
      <c r="B45" s="5"/>
      <c r="C45" s="6"/>
      <c r="F45" s="61"/>
      <c r="G45" s="61"/>
      <c r="H45" s="62"/>
      <c r="I45" s="62"/>
      <c r="J45" s="33"/>
      <c r="K45" s="33"/>
      <c r="L45" s="33" t="s">
        <v>45</v>
      </c>
      <c r="M45" s="119">
        <f>250*7</f>
        <v>1750</v>
      </c>
      <c r="N45" s="120"/>
    </row>
    <row r="46" spans="1:15">
      <c r="A46" s="5"/>
      <c r="B46" s="5"/>
      <c r="E46" s="66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>
        <v>1500</v>
      </c>
      <c r="N46" s="120"/>
      <c r="O46" s="34"/>
    </row>
    <row r="47" spans="1:15">
      <c r="A47" s="5"/>
      <c r="B47" s="5"/>
      <c r="E47" s="66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25357.491578947371</v>
      </c>
      <c r="N47" s="126"/>
    </row>
    <row r="48" spans="1:15">
      <c r="A48" s="5"/>
      <c r="B48" s="5"/>
      <c r="E48" s="66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66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66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60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4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66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67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0B59-2591-40E5-AAEB-853E7B611869}">
  <sheetPr>
    <pageSetUpPr fitToPage="1"/>
  </sheetPr>
  <dimension ref="A1:S487"/>
  <sheetViews>
    <sheetView zoomScale="120" zoomScaleNormal="12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6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69"/>
      <c r="M4" s="69"/>
      <c r="N4" s="9" t="s">
        <v>2</v>
      </c>
    </row>
    <row r="5" spans="1:19">
      <c r="A5" s="5"/>
      <c r="B5" s="5"/>
      <c r="G5" s="10"/>
      <c r="L5" s="69"/>
      <c r="M5" s="69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23</v>
      </c>
      <c r="K8" s="68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4357.08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72"/>
      <c r="B11" s="76">
        <f>$M$9</f>
        <v>4357.08</v>
      </c>
      <c r="C11" s="77"/>
      <c r="D11" s="78" t="s">
        <v>89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88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1</v>
      </c>
      <c r="F16" s="68" t="s">
        <v>5</v>
      </c>
      <c r="G16" s="96" t="s">
        <v>87</v>
      </c>
      <c r="H16" s="84"/>
      <c r="I16" s="68" t="s">
        <v>11</v>
      </c>
      <c r="J16" s="17">
        <v>1</v>
      </c>
      <c r="K16" s="68" t="s">
        <v>12</v>
      </c>
      <c r="L16" s="96" t="s">
        <v>87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/>
      <c r="I18" s="102" t="s">
        <v>16</v>
      </c>
      <c r="J18" s="104"/>
      <c r="K18" s="18"/>
      <c r="L18" s="102" t="s">
        <v>17</v>
      </c>
      <c r="M18" s="104"/>
      <c r="N18" s="18"/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68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>
        <v>1</v>
      </c>
      <c r="E24" s="68" t="s">
        <v>26</v>
      </c>
      <c r="F24" s="110">
        <v>4357.08</v>
      </c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/>
      <c r="E25" s="68" t="s">
        <v>26</v>
      </c>
      <c r="F25" s="114"/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68"/>
      <c r="F26" s="115"/>
      <c r="G26" s="115"/>
      <c r="M26" s="112"/>
      <c r="N26" s="113"/>
    </row>
    <row r="27" spans="1:14">
      <c r="A27" s="5"/>
      <c r="B27" s="5" t="s">
        <v>5</v>
      </c>
      <c r="C27" s="116"/>
      <c r="D27" s="116"/>
      <c r="E27" s="116"/>
      <c r="F27" s="68" t="s">
        <v>26</v>
      </c>
      <c r="G27" s="116"/>
      <c r="H27" s="116"/>
      <c r="I27" s="116"/>
      <c r="J27" s="24"/>
      <c r="K27" s="4" t="s">
        <v>32</v>
      </c>
      <c r="M27" s="112"/>
      <c r="N27" s="113"/>
    </row>
    <row r="28" spans="1:14">
      <c r="A28" s="5"/>
      <c r="B28" s="5" t="s">
        <v>5</v>
      </c>
      <c r="C28" s="116"/>
      <c r="D28" s="116"/>
      <c r="E28" s="116"/>
      <c r="F28" s="68" t="s">
        <v>26</v>
      </c>
      <c r="G28" s="116"/>
      <c r="H28" s="116"/>
      <c r="I28" s="116"/>
      <c r="J28" s="24"/>
      <c r="K28" s="4" t="s">
        <v>32</v>
      </c>
      <c r="N28" s="25"/>
    </row>
    <row r="29" spans="1:14">
      <c r="A29" s="5"/>
      <c r="B29" s="5" t="s">
        <v>5</v>
      </c>
      <c r="C29" s="84"/>
      <c r="D29" s="84"/>
      <c r="E29" s="84"/>
      <c r="F29" s="68" t="s">
        <v>26</v>
      </c>
      <c r="G29" s="84"/>
      <c r="H29" s="84"/>
      <c r="I29" s="84"/>
      <c r="J29" s="24"/>
      <c r="K29" s="4" t="s">
        <v>32</v>
      </c>
      <c r="N29" s="12"/>
    </row>
    <row r="30" spans="1:14">
      <c r="A30" s="5"/>
      <c r="B30" s="5" t="s">
        <v>5</v>
      </c>
      <c r="C30" s="116"/>
      <c r="D30" s="116"/>
      <c r="E30" s="116"/>
      <c r="F30" s="68" t="s">
        <v>26</v>
      </c>
      <c r="G30" s="116"/>
      <c r="H30" s="116"/>
      <c r="I30" s="116"/>
      <c r="J30" s="24"/>
      <c r="K30" s="4" t="s">
        <v>32</v>
      </c>
      <c r="N30" s="12"/>
    </row>
    <row r="31" spans="1:14" ht="11.25" customHeight="1">
      <c r="A31" s="5"/>
      <c r="B31" s="5" t="s">
        <v>5</v>
      </c>
      <c r="C31" s="116"/>
      <c r="D31" s="116"/>
      <c r="E31" s="116"/>
      <c r="F31" s="68" t="s">
        <v>26</v>
      </c>
      <c r="G31" s="116"/>
      <c r="H31" s="116"/>
      <c r="I31" s="116"/>
      <c r="J31" s="24"/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68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68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68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68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68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68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68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68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68"/>
      <c r="G40" s="121" t="s">
        <v>36</v>
      </c>
      <c r="H40" s="121"/>
      <c r="I40" s="121"/>
      <c r="J40" s="27">
        <f>SUM(J27:J39)</f>
        <v>0</v>
      </c>
      <c r="K40" s="73"/>
      <c r="L40" s="70" t="s">
        <v>37</v>
      </c>
      <c r="M40" s="119">
        <f>(D24*F24)+(D25*F25)</f>
        <v>4357.08</v>
      </c>
      <c r="N40" s="120"/>
    </row>
    <row r="41" spans="1:15" ht="11.25" customHeight="1">
      <c r="A41" s="5"/>
      <c r="B41" s="5"/>
      <c r="C41" s="6"/>
      <c r="F41" s="68"/>
      <c r="G41" s="85" t="s">
        <v>38</v>
      </c>
      <c r="H41" s="85"/>
      <c r="I41" s="85"/>
      <c r="J41" s="69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68"/>
      <c r="G42" s="85" t="s">
        <v>41</v>
      </c>
      <c r="H42" s="85"/>
      <c r="I42" s="85"/>
      <c r="J42" s="31">
        <f>J40/J41</f>
        <v>0</v>
      </c>
      <c r="K42" s="118" t="s">
        <v>42</v>
      </c>
      <c r="L42" s="122"/>
      <c r="M42" s="123"/>
      <c r="N42" s="124"/>
    </row>
    <row r="43" spans="1:15" ht="15" customHeight="1">
      <c r="A43" s="5"/>
      <c r="B43" s="5"/>
      <c r="C43" s="6"/>
      <c r="F43" s="68"/>
      <c r="G43" s="85" t="s">
        <v>43</v>
      </c>
      <c r="H43" s="85"/>
      <c r="I43" s="85"/>
      <c r="J43" s="32">
        <v>22</v>
      </c>
      <c r="K43" s="73"/>
      <c r="L43" s="33" t="s">
        <v>29</v>
      </c>
      <c r="M43" s="125">
        <f>J42*J43</f>
        <v>0</v>
      </c>
      <c r="N43" s="126"/>
    </row>
    <row r="44" spans="1:15" ht="11.25" customHeight="1">
      <c r="A44" s="5"/>
      <c r="B44" s="5"/>
      <c r="C44" s="6"/>
      <c r="F44" s="68"/>
      <c r="G44" s="68"/>
      <c r="I44" s="69"/>
      <c r="K44" s="118" t="s">
        <v>44</v>
      </c>
      <c r="L44" s="118"/>
      <c r="M44" s="119"/>
      <c r="N44" s="120"/>
    </row>
    <row r="45" spans="1:15">
      <c r="A45" s="5"/>
      <c r="B45" s="5"/>
      <c r="C45" s="6"/>
      <c r="F45" s="68"/>
      <c r="G45" s="68"/>
      <c r="H45" s="69"/>
      <c r="I45" s="69"/>
      <c r="J45" s="33"/>
      <c r="K45" s="33"/>
      <c r="L45" s="33" t="s">
        <v>45</v>
      </c>
      <c r="M45" s="119"/>
      <c r="N45" s="120"/>
    </row>
    <row r="46" spans="1:15">
      <c r="A46" s="5"/>
      <c r="B46" s="5"/>
      <c r="E46" s="73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/>
      <c r="N46" s="120"/>
      <c r="O46" s="34"/>
    </row>
    <row r="47" spans="1:15">
      <c r="A47" s="5"/>
      <c r="B47" s="5"/>
      <c r="E47" s="73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4357.08</v>
      </c>
      <c r="N47" s="126"/>
    </row>
    <row r="48" spans="1:15">
      <c r="A48" s="5"/>
      <c r="B48" s="5"/>
      <c r="E48" s="73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73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73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67"/>
      <c r="C59" s="68"/>
      <c r="D59" s="68"/>
      <c r="E59" s="68"/>
      <c r="F59" s="68"/>
      <c r="G59" s="68"/>
      <c r="I59" s="68"/>
      <c r="J59" s="68"/>
      <c r="K59" s="68"/>
      <c r="L59" s="68"/>
      <c r="M59" s="68"/>
      <c r="N59" s="71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81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71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06DD-F1B7-4DFE-BA47-322A86A2FF54}">
  <sheetPr>
    <pageSetUpPr fitToPage="1"/>
  </sheetPr>
  <dimension ref="A1:S487"/>
  <sheetViews>
    <sheetView zoomScale="120" zoomScaleNormal="120" workbookViewId="0">
      <selection activeCell="T27" sqref="T2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6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62"/>
      <c r="M4" s="62"/>
      <c r="N4" s="9" t="s">
        <v>2</v>
      </c>
    </row>
    <row r="5" spans="1:19">
      <c r="A5" s="5"/>
      <c r="B5" s="5"/>
      <c r="G5" s="10"/>
      <c r="L5" s="62"/>
      <c r="M5" s="62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61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22106.86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65"/>
      <c r="B11" s="76">
        <f>$M$9</f>
        <v>22106.86</v>
      </c>
      <c r="C11" s="77"/>
      <c r="D11" s="78" t="s">
        <v>82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80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27</v>
      </c>
      <c r="F16" s="61" t="s">
        <v>5</v>
      </c>
      <c r="G16" s="96" t="s">
        <v>59</v>
      </c>
      <c r="H16" s="84"/>
      <c r="I16" s="61" t="s">
        <v>11</v>
      </c>
      <c r="J16" s="17">
        <v>31</v>
      </c>
      <c r="K16" s="61" t="s">
        <v>12</v>
      </c>
      <c r="L16" s="96" t="s">
        <v>59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 t="s">
        <v>15</v>
      </c>
      <c r="I18" s="102" t="s">
        <v>16</v>
      </c>
      <c r="J18" s="104"/>
      <c r="K18" s="18" t="s">
        <v>15</v>
      </c>
      <c r="L18" s="102" t="s">
        <v>17</v>
      </c>
      <c r="M18" s="104"/>
      <c r="N18" s="75" t="s">
        <v>69</v>
      </c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61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>
        <v>4</v>
      </c>
      <c r="E24" s="61" t="s">
        <v>26</v>
      </c>
      <c r="F24" s="110">
        <v>4357.08</v>
      </c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>
        <v>1</v>
      </c>
      <c r="E25" s="61" t="s">
        <v>26</v>
      </c>
      <c r="F25" s="114">
        <v>2178.54</v>
      </c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61"/>
      <c r="F26" s="115"/>
      <c r="G26" s="115"/>
      <c r="M26" s="112"/>
      <c r="N26" s="113"/>
    </row>
    <row r="27" spans="1:14">
      <c r="A27" s="5"/>
      <c r="B27" s="5" t="s">
        <v>5</v>
      </c>
      <c r="C27" s="116"/>
      <c r="D27" s="116"/>
      <c r="E27" s="116"/>
      <c r="F27" s="61" t="s">
        <v>26</v>
      </c>
      <c r="G27" s="116"/>
      <c r="H27" s="116"/>
      <c r="I27" s="116"/>
      <c r="J27" s="24"/>
      <c r="K27" s="4" t="s">
        <v>32</v>
      </c>
      <c r="M27" s="112"/>
      <c r="N27" s="113"/>
    </row>
    <row r="28" spans="1:14">
      <c r="A28" s="5"/>
      <c r="B28" s="5" t="s">
        <v>5</v>
      </c>
      <c r="C28" s="116"/>
      <c r="D28" s="116"/>
      <c r="E28" s="116"/>
      <c r="F28" s="61" t="s">
        <v>26</v>
      </c>
      <c r="G28" s="116"/>
      <c r="H28" s="116"/>
      <c r="I28" s="116"/>
      <c r="J28" s="24"/>
      <c r="K28" s="4" t="s">
        <v>32</v>
      </c>
      <c r="N28" s="25"/>
    </row>
    <row r="29" spans="1:14">
      <c r="A29" s="5"/>
      <c r="B29" s="5" t="s">
        <v>5</v>
      </c>
      <c r="C29" s="84"/>
      <c r="D29" s="84"/>
      <c r="E29" s="84"/>
      <c r="F29" s="61" t="s">
        <v>26</v>
      </c>
      <c r="G29" s="84"/>
      <c r="H29" s="84"/>
      <c r="I29" s="84"/>
      <c r="J29" s="24"/>
      <c r="K29" s="4" t="s">
        <v>32</v>
      </c>
      <c r="N29" s="12"/>
    </row>
    <row r="30" spans="1:14">
      <c r="A30" s="5"/>
      <c r="B30" s="5" t="s">
        <v>5</v>
      </c>
      <c r="C30" s="116"/>
      <c r="D30" s="116"/>
      <c r="E30" s="116"/>
      <c r="F30" s="61" t="s">
        <v>26</v>
      </c>
      <c r="G30" s="116"/>
      <c r="H30" s="116"/>
      <c r="I30" s="116"/>
      <c r="J30" s="24"/>
      <c r="K30" s="4" t="s">
        <v>32</v>
      </c>
      <c r="N30" s="12"/>
    </row>
    <row r="31" spans="1:14" ht="11.25" customHeight="1">
      <c r="A31" s="5"/>
      <c r="B31" s="5" t="s">
        <v>5</v>
      </c>
      <c r="C31" s="116"/>
      <c r="D31" s="116"/>
      <c r="E31" s="116"/>
      <c r="F31" s="61" t="s">
        <v>26</v>
      </c>
      <c r="G31" s="116"/>
      <c r="H31" s="116"/>
      <c r="I31" s="116"/>
      <c r="J31" s="24"/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61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61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61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61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61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61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61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61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61"/>
      <c r="G40" s="121" t="s">
        <v>36</v>
      </c>
      <c r="H40" s="121"/>
      <c r="I40" s="121"/>
      <c r="J40" s="27">
        <f>SUM(J27:J39)</f>
        <v>0</v>
      </c>
      <c r="K40" s="66"/>
      <c r="L40" s="63" t="s">
        <v>37</v>
      </c>
      <c r="M40" s="119">
        <f>(D24*F24)+(D25*F25)</f>
        <v>19606.86</v>
      </c>
      <c r="N40" s="120"/>
    </row>
    <row r="41" spans="1:15" ht="11.25" customHeight="1">
      <c r="A41" s="5"/>
      <c r="B41" s="5"/>
      <c r="C41" s="6"/>
      <c r="F41" s="61"/>
      <c r="G41" s="85" t="s">
        <v>38</v>
      </c>
      <c r="H41" s="85"/>
      <c r="I41" s="85"/>
      <c r="J41" s="62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61"/>
      <c r="G42" s="85" t="s">
        <v>41</v>
      </c>
      <c r="H42" s="85"/>
      <c r="I42" s="85"/>
      <c r="J42" s="31">
        <f>J40/J41</f>
        <v>0</v>
      </c>
      <c r="K42" s="118" t="s">
        <v>42</v>
      </c>
      <c r="L42" s="122"/>
      <c r="M42" s="123"/>
      <c r="N42" s="124"/>
    </row>
    <row r="43" spans="1:15" ht="15" customHeight="1">
      <c r="A43" s="5"/>
      <c r="B43" s="5"/>
      <c r="C43" s="6"/>
      <c r="F43" s="61"/>
      <c r="G43" s="85" t="s">
        <v>43</v>
      </c>
      <c r="H43" s="85"/>
      <c r="I43" s="85"/>
      <c r="J43" s="32">
        <v>22</v>
      </c>
      <c r="K43" s="66"/>
      <c r="L43" s="33" t="s">
        <v>29</v>
      </c>
      <c r="M43" s="125">
        <f>J42*J43</f>
        <v>0</v>
      </c>
      <c r="N43" s="126"/>
    </row>
    <row r="44" spans="1:15" ht="11.25" customHeight="1">
      <c r="A44" s="5"/>
      <c r="B44" s="5"/>
      <c r="C44" s="6"/>
      <c r="F44" s="61"/>
      <c r="G44" s="61"/>
      <c r="I44" s="62"/>
      <c r="K44" s="118" t="s">
        <v>44</v>
      </c>
      <c r="L44" s="118"/>
      <c r="M44" s="119"/>
      <c r="N44" s="120"/>
    </row>
    <row r="45" spans="1:15">
      <c r="A45" s="5"/>
      <c r="B45" s="5"/>
      <c r="C45" s="6"/>
      <c r="F45" s="61"/>
      <c r="G45" s="61"/>
      <c r="H45" s="62"/>
      <c r="I45" s="62"/>
      <c r="J45" s="33"/>
      <c r="K45" s="33"/>
      <c r="L45" s="74" t="s">
        <v>45</v>
      </c>
      <c r="M45" s="142">
        <f>250*10</f>
        <v>2500</v>
      </c>
      <c r="N45" s="143"/>
    </row>
    <row r="46" spans="1:15">
      <c r="A46" s="5"/>
      <c r="B46" s="5"/>
      <c r="E46" s="66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/>
      <c r="N46" s="120"/>
      <c r="O46" s="34"/>
    </row>
    <row r="47" spans="1:15">
      <c r="A47" s="5"/>
      <c r="B47" s="5"/>
      <c r="E47" s="66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22106.86</v>
      </c>
      <c r="N47" s="126"/>
    </row>
    <row r="48" spans="1:15">
      <c r="A48" s="5"/>
      <c r="B48" s="5"/>
      <c r="E48" s="66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66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66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60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4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81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71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39F2-9ACB-41DE-AE22-5A027F7BAE9B}">
  <sheetPr>
    <pageSetUpPr fitToPage="1"/>
  </sheetPr>
  <dimension ref="A1:S487"/>
  <sheetViews>
    <sheetView topLeftCell="A13" zoomScale="120" zoomScaleNormal="120" workbookViewId="0">
      <selection activeCell="M42" sqref="M42:N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5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62"/>
      <c r="M4" s="62"/>
      <c r="N4" s="9" t="s">
        <v>2</v>
      </c>
    </row>
    <row r="5" spans="1:19">
      <c r="A5" s="5"/>
      <c r="B5" s="5"/>
      <c r="G5" s="10"/>
      <c r="L5" s="62"/>
      <c r="M5" s="62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61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15373.331578947369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65"/>
      <c r="B11" s="76">
        <f>$M$9</f>
        <v>15373.331578947369</v>
      </c>
      <c r="C11" s="77"/>
      <c r="D11" s="78" t="s">
        <v>77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83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26</v>
      </c>
      <c r="F16" s="61" t="s">
        <v>5</v>
      </c>
      <c r="G16" s="96" t="s">
        <v>59</v>
      </c>
      <c r="H16" s="84"/>
      <c r="I16" s="61" t="s">
        <v>11</v>
      </c>
      <c r="J16" s="17">
        <v>28</v>
      </c>
      <c r="K16" s="61" t="s">
        <v>12</v>
      </c>
      <c r="L16" s="96" t="s">
        <v>59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 t="s">
        <v>15</v>
      </c>
      <c r="I18" s="102" t="s">
        <v>16</v>
      </c>
      <c r="J18" s="104"/>
      <c r="K18" s="18" t="s">
        <v>15</v>
      </c>
      <c r="L18" s="102" t="s">
        <v>17</v>
      </c>
      <c r="M18" s="104"/>
      <c r="N18" s="18" t="s">
        <v>69</v>
      </c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61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>
        <v>2</v>
      </c>
      <c r="E24" s="61" t="s">
        <v>26</v>
      </c>
      <c r="F24" s="110">
        <v>4357.08</v>
      </c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>
        <v>1</v>
      </c>
      <c r="E25" s="61" t="s">
        <v>26</v>
      </c>
      <c r="F25" s="114">
        <v>2178.54</v>
      </c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61"/>
      <c r="F26" s="115"/>
      <c r="G26" s="115"/>
      <c r="M26" s="112"/>
      <c r="N26" s="113"/>
    </row>
    <row r="27" spans="1:14">
      <c r="A27" s="5"/>
      <c r="B27" s="5" t="s">
        <v>5</v>
      </c>
      <c r="C27" s="116" t="s">
        <v>30</v>
      </c>
      <c r="D27" s="116"/>
      <c r="E27" s="116"/>
      <c r="F27" s="61" t="s">
        <v>26</v>
      </c>
      <c r="G27" s="116" t="s">
        <v>64</v>
      </c>
      <c r="H27" s="116"/>
      <c r="I27" s="116"/>
      <c r="J27" s="24">
        <v>115</v>
      </c>
      <c r="K27" s="4" t="s">
        <v>32</v>
      </c>
      <c r="M27" s="112"/>
      <c r="N27" s="113"/>
    </row>
    <row r="28" spans="1:14">
      <c r="A28" s="5"/>
      <c r="B28" s="5" t="s">
        <v>5</v>
      </c>
      <c r="C28" s="116" t="s">
        <v>64</v>
      </c>
      <c r="D28" s="116"/>
      <c r="E28" s="116"/>
      <c r="F28" s="61" t="s">
        <v>26</v>
      </c>
      <c r="G28" s="116" t="s">
        <v>30</v>
      </c>
      <c r="H28" s="116"/>
      <c r="I28" s="116"/>
      <c r="J28" s="24">
        <v>115</v>
      </c>
      <c r="K28" s="4" t="s">
        <v>32</v>
      </c>
      <c r="N28" s="25"/>
    </row>
    <row r="29" spans="1:14">
      <c r="A29" s="5"/>
      <c r="B29" s="5" t="s">
        <v>5</v>
      </c>
      <c r="C29" s="84"/>
      <c r="D29" s="84"/>
      <c r="E29" s="84"/>
      <c r="F29" s="61" t="s">
        <v>26</v>
      </c>
      <c r="G29" s="84"/>
      <c r="H29" s="84"/>
      <c r="I29" s="84"/>
      <c r="J29" s="24"/>
      <c r="K29" s="4" t="s">
        <v>32</v>
      </c>
      <c r="N29" s="12"/>
    </row>
    <row r="30" spans="1:14">
      <c r="A30" s="5"/>
      <c r="B30" s="5" t="s">
        <v>5</v>
      </c>
      <c r="C30" s="116"/>
      <c r="D30" s="116"/>
      <c r="E30" s="116"/>
      <c r="F30" s="61" t="s">
        <v>26</v>
      </c>
      <c r="G30" s="116"/>
      <c r="H30" s="116"/>
      <c r="I30" s="116"/>
      <c r="J30" s="24"/>
      <c r="K30" s="4" t="s">
        <v>32</v>
      </c>
      <c r="N30" s="12"/>
    </row>
    <row r="31" spans="1:14" ht="11.25" customHeight="1">
      <c r="A31" s="5"/>
      <c r="B31" s="5" t="s">
        <v>5</v>
      </c>
      <c r="C31" s="116"/>
      <c r="D31" s="116"/>
      <c r="E31" s="116"/>
      <c r="F31" s="61" t="s">
        <v>26</v>
      </c>
      <c r="G31" s="116"/>
      <c r="H31" s="116"/>
      <c r="I31" s="116"/>
      <c r="J31" s="24"/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61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61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61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61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61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61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61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61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61"/>
      <c r="G40" s="121" t="s">
        <v>36</v>
      </c>
      <c r="H40" s="121"/>
      <c r="I40" s="121"/>
      <c r="J40" s="27">
        <f>SUM(J27:J39)</f>
        <v>230</v>
      </c>
      <c r="K40" s="66"/>
      <c r="L40" s="63" t="s">
        <v>37</v>
      </c>
      <c r="M40" s="119">
        <f>(D24*F24)+(D25*F25)</f>
        <v>10892.7</v>
      </c>
      <c r="N40" s="120"/>
    </row>
    <row r="41" spans="1:15" ht="11.25" customHeight="1">
      <c r="A41" s="5"/>
      <c r="B41" s="5"/>
      <c r="C41" s="6"/>
      <c r="F41" s="61"/>
      <c r="G41" s="85" t="s">
        <v>38</v>
      </c>
      <c r="H41" s="85"/>
      <c r="I41" s="85"/>
      <c r="J41" s="62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61"/>
      <c r="G42" s="85" t="s">
        <v>41</v>
      </c>
      <c r="H42" s="85"/>
      <c r="I42" s="85"/>
      <c r="J42" s="31">
        <f>J40/J41</f>
        <v>24.210526315789473</v>
      </c>
      <c r="K42" s="118" t="s">
        <v>42</v>
      </c>
      <c r="L42" s="122"/>
      <c r="M42" s="123">
        <f>334*2</f>
        <v>668</v>
      </c>
      <c r="N42" s="124"/>
    </row>
    <row r="43" spans="1:15" ht="15" customHeight="1">
      <c r="A43" s="5"/>
      <c r="B43" s="5"/>
      <c r="C43" s="6"/>
      <c r="F43" s="61"/>
      <c r="G43" s="85" t="s">
        <v>43</v>
      </c>
      <c r="H43" s="85"/>
      <c r="I43" s="85"/>
      <c r="J43" s="32">
        <v>22</v>
      </c>
      <c r="K43" s="66"/>
      <c r="L43" s="33" t="s">
        <v>29</v>
      </c>
      <c r="M43" s="125">
        <f>J42*J43</f>
        <v>532.63157894736844</v>
      </c>
      <c r="N43" s="126"/>
    </row>
    <row r="44" spans="1:15" ht="11.25" customHeight="1">
      <c r="A44" s="5"/>
      <c r="B44" s="5"/>
      <c r="C44" s="6"/>
      <c r="F44" s="61"/>
      <c r="G44" s="61"/>
      <c r="I44" s="62"/>
      <c r="K44" s="118" t="s">
        <v>44</v>
      </c>
      <c r="L44" s="118"/>
      <c r="M44" s="119">
        <f>260*3</f>
        <v>780</v>
      </c>
      <c r="N44" s="120"/>
    </row>
    <row r="45" spans="1:15">
      <c r="A45" s="5"/>
      <c r="B45" s="5"/>
      <c r="C45" s="6"/>
      <c r="F45" s="61"/>
      <c r="G45" s="61"/>
      <c r="H45" s="62"/>
      <c r="I45" s="62"/>
      <c r="J45" s="33"/>
      <c r="K45" s="33"/>
      <c r="L45" s="33" t="s">
        <v>45</v>
      </c>
      <c r="M45" s="119">
        <f>250*10</f>
        <v>2500</v>
      </c>
      <c r="N45" s="120"/>
    </row>
    <row r="46" spans="1:15">
      <c r="A46" s="5"/>
      <c r="B46" s="5"/>
      <c r="E46" s="66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/>
      <c r="N46" s="120"/>
      <c r="O46" s="34"/>
    </row>
    <row r="47" spans="1:15">
      <c r="A47" s="5"/>
      <c r="B47" s="5"/>
      <c r="E47" s="66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15373.331578947369</v>
      </c>
      <c r="N47" s="126"/>
    </row>
    <row r="48" spans="1:15">
      <c r="A48" s="5"/>
      <c r="B48" s="5"/>
      <c r="E48" s="66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66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66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60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4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78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79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378C-BFDA-48BC-9F38-ED06E7599548}">
  <sheetPr>
    <pageSetUpPr fitToPage="1"/>
  </sheetPr>
  <dimension ref="A1:S487"/>
  <sheetViews>
    <sheetView zoomScale="120" zoomScaleNormal="12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4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62"/>
      <c r="M4" s="62"/>
      <c r="N4" s="9" t="s">
        <v>2</v>
      </c>
    </row>
    <row r="5" spans="1:19">
      <c r="A5" s="5"/>
      <c r="B5" s="5"/>
      <c r="G5" s="10"/>
      <c r="L5" s="62"/>
      <c r="M5" s="62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61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15373.331578947369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65"/>
      <c r="B11" s="76">
        <f>$M$9</f>
        <v>15373.331578947369</v>
      </c>
      <c r="C11" s="77"/>
      <c r="D11" s="78" t="s">
        <v>77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73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26</v>
      </c>
      <c r="F16" s="61" t="s">
        <v>5</v>
      </c>
      <c r="G16" s="96" t="s">
        <v>59</v>
      </c>
      <c r="H16" s="84"/>
      <c r="I16" s="61" t="s">
        <v>11</v>
      </c>
      <c r="J16" s="17">
        <v>28</v>
      </c>
      <c r="K16" s="61" t="s">
        <v>12</v>
      </c>
      <c r="L16" s="96" t="s">
        <v>59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 t="s">
        <v>15</v>
      </c>
      <c r="I18" s="102" t="s">
        <v>16</v>
      </c>
      <c r="J18" s="104"/>
      <c r="K18" s="18" t="s">
        <v>15</v>
      </c>
      <c r="L18" s="102" t="s">
        <v>17</v>
      </c>
      <c r="M18" s="104"/>
      <c r="N18" s="18" t="s">
        <v>69</v>
      </c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61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>
        <v>2</v>
      </c>
      <c r="E24" s="61" t="s">
        <v>26</v>
      </c>
      <c r="F24" s="110">
        <v>4357.08</v>
      </c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>
        <v>1</v>
      </c>
      <c r="E25" s="61" t="s">
        <v>26</v>
      </c>
      <c r="F25" s="114">
        <v>2178.54</v>
      </c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61"/>
      <c r="F26" s="115"/>
      <c r="G26" s="115"/>
      <c r="M26" s="112"/>
      <c r="N26" s="113"/>
    </row>
    <row r="27" spans="1:14">
      <c r="A27" s="5"/>
      <c r="B27" s="5" t="s">
        <v>5</v>
      </c>
      <c r="C27" s="116" t="s">
        <v>30</v>
      </c>
      <c r="D27" s="116"/>
      <c r="E27" s="116"/>
      <c r="F27" s="61" t="s">
        <v>26</v>
      </c>
      <c r="G27" s="116" t="s">
        <v>64</v>
      </c>
      <c r="H27" s="116"/>
      <c r="I27" s="116"/>
      <c r="J27" s="24">
        <v>115</v>
      </c>
      <c r="K27" s="4" t="s">
        <v>32</v>
      </c>
      <c r="M27" s="112"/>
      <c r="N27" s="113"/>
    </row>
    <row r="28" spans="1:14">
      <c r="A28" s="5"/>
      <c r="B28" s="5" t="s">
        <v>5</v>
      </c>
      <c r="C28" s="116" t="s">
        <v>64</v>
      </c>
      <c r="D28" s="116"/>
      <c r="E28" s="116"/>
      <c r="F28" s="61" t="s">
        <v>26</v>
      </c>
      <c r="G28" s="116" t="s">
        <v>30</v>
      </c>
      <c r="H28" s="116"/>
      <c r="I28" s="116"/>
      <c r="J28" s="24">
        <v>115</v>
      </c>
      <c r="K28" s="4" t="s">
        <v>32</v>
      </c>
      <c r="N28" s="25"/>
    </row>
    <row r="29" spans="1:14">
      <c r="A29" s="5"/>
      <c r="B29" s="5" t="s">
        <v>5</v>
      </c>
      <c r="C29" s="84"/>
      <c r="D29" s="84"/>
      <c r="E29" s="84"/>
      <c r="F29" s="61" t="s">
        <v>26</v>
      </c>
      <c r="G29" s="84"/>
      <c r="H29" s="84"/>
      <c r="I29" s="84"/>
      <c r="J29" s="24"/>
      <c r="K29" s="4" t="s">
        <v>32</v>
      </c>
      <c r="N29" s="12"/>
    </row>
    <row r="30" spans="1:14">
      <c r="A30" s="5"/>
      <c r="B30" s="5" t="s">
        <v>5</v>
      </c>
      <c r="C30" s="116"/>
      <c r="D30" s="116"/>
      <c r="E30" s="116"/>
      <c r="F30" s="61" t="s">
        <v>26</v>
      </c>
      <c r="G30" s="116"/>
      <c r="H30" s="116"/>
      <c r="I30" s="116"/>
      <c r="J30" s="24"/>
      <c r="K30" s="4" t="s">
        <v>32</v>
      </c>
      <c r="N30" s="12"/>
    </row>
    <row r="31" spans="1:14" ht="11.25" customHeight="1">
      <c r="A31" s="5"/>
      <c r="B31" s="5" t="s">
        <v>5</v>
      </c>
      <c r="C31" s="116"/>
      <c r="D31" s="116"/>
      <c r="E31" s="116"/>
      <c r="F31" s="61" t="s">
        <v>26</v>
      </c>
      <c r="G31" s="116"/>
      <c r="H31" s="116"/>
      <c r="I31" s="116"/>
      <c r="J31" s="24"/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61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61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61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61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61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61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61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61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61"/>
      <c r="G40" s="121" t="s">
        <v>36</v>
      </c>
      <c r="H40" s="121"/>
      <c r="I40" s="121"/>
      <c r="J40" s="27">
        <f>SUM(J27:J39)</f>
        <v>230</v>
      </c>
      <c r="K40" s="66"/>
      <c r="L40" s="63" t="s">
        <v>37</v>
      </c>
      <c r="M40" s="119">
        <f>(D24*F24)+(D25*F25)</f>
        <v>10892.7</v>
      </c>
      <c r="N40" s="120"/>
    </row>
    <row r="41" spans="1:15" ht="11.25" customHeight="1">
      <c r="A41" s="5"/>
      <c r="B41" s="5"/>
      <c r="C41" s="6"/>
      <c r="F41" s="61"/>
      <c r="G41" s="85" t="s">
        <v>38</v>
      </c>
      <c r="H41" s="85"/>
      <c r="I41" s="85"/>
      <c r="J41" s="62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61"/>
      <c r="G42" s="85" t="s">
        <v>41</v>
      </c>
      <c r="H42" s="85"/>
      <c r="I42" s="85"/>
      <c r="J42" s="31">
        <f>J40/J41</f>
        <v>24.210526315789473</v>
      </c>
      <c r="K42" s="118" t="s">
        <v>42</v>
      </c>
      <c r="L42" s="122"/>
      <c r="M42" s="123">
        <f>334*2</f>
        <v>668</v>
      </c>
      <c r="N42" s="124"/>
    </row>
    <row r="43" spans="1:15" ht="15" customHeight="1">
      <c r="A43" s="5"/>
      <c r="B43" s="5"/>
      <c r="C43" s="6"/>
      <c r="F43" s="61"/>
      <c r="G43" s="85" t="s">
        <v>43</v>
      </c>
      <c r="H43" s="85"/>
      <c r="I43" s="85"/>
      <c r="J43" s="32">
        <v>22</v>
      </c>
      <c r="K43" s="66"/>
      <c r="L43" s="33" t="s">
        <v>29</v>
      </c>
      <c r="M43" s="125">
        <f>J42*J43</f>
        <v>532.63157894736844</v>
      </c>
      <c r="N43" s="126"/>
    </row>
    <row r="44" spans="1:15" ht="11.25" customHeight="1">
      <c r="A44" s="5"/>
      <c r="B44" s="5"/>
      <c r="C44" s="6"/>
      <c r="F44" s="61"/>
      <c r="G44" s="61"/>
      <c r="I44" s="62"/>
      <c r="K44" s="118" t="s">
        <v>44</v>
      </c>
      <c r="L44" s="118"/>
      <c r="M44" s="119">
        <f>260*3</f>
        <v>780</v>
      </c>
      <c r="N44" s="120"/>
    </row>
    <row r="45" spans="1:15">
      <c r="A45" s="5"/>
      <c r="B45" s="5"/>
      <c r="C45" s="6"/>
      <c r="F45" s="61"/>
      <c r="G45" s="61"/>
      <c r="H45" s="62"/>
      <c r="I45" s="62"/>
      <c r="J45" s="33"/>
      <c r="K45" s="33"/>
      <c r="L45" s="33" t="s">
        <v>45</v>
      </c>
      <c r="M45" s="119">
        <f>250*10</f>
        <v>2500</v>
      </c>
      <c r="N45" s="120"/>
    </row>
    <row r="46" spans="1:15">
      <c r="A46" s="5"/>
      <c r="B46" s="5"/>
      <c r="E46" s="66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/>
      <c r="N46" s="120"/>
      <c r="O46" s="34"/>
    </row>
    <row r="47" spans="1:15">
      <c r="A47" s="5"/>
      <c r="B47" s="5"/>
      <c r="E47" s="66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15373.331578947369</v>
      </c>
      <c r="N47" s="126"/>
    </row>
    <row r="48" spans="1:15">
      <c r="A48" s="5"/>
      <c r="B48" s="5"/>
      <c r="E48" s="66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66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66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60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4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75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76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41B8-B2C6-44F6-9B87-74E65B0FC26C}">
  <sheetPr>
    <pageSetUpPr fitToPage="1"/>
  </sheetPr>
  <dimension ref="A1:S487"/>
  <sheetViews>
    <sheetView topLeftCell="A13" zoomScale="120" zoomScaleNormal="120" workbookViewId="0">
      <selection activeCell="M46" sqref="M46:N4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3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55"/>
      <c r="M4" s="55"/>
      <c r="N4" s="9" t="s">
        <v>2</v>
      </c>
    </row>
    <row r="5" spans="1:19">
      <c r="A5" s="5"/>
      <c r="B5" s="5"/>
      <c r="G5" s="10"/>
      <c r="L5" s="55"/>
      <c r="M5" s="55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17</v>
      </c>
      <c r="K8" s="54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26528.123157894737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58"/>
      <c r="B11" s="76">
        <f>$M$9</f>
        <v>26528.123157894737</v>
      </c>
      <c r="C11" s="77"/>
      <c r="D11" s="78" t="s">
        <v>72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74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26</v>
      </c>
      <c r="F16" s="54" t="s">
        <v>5</v>
      </c>
      <c r="G16" s="96" t="s">
        <v>59</v>
      </c>
      <c r="H16" s="84"/>
      <c r="I16" s="54" t="s">
        <v>11</v>
      </c>
      <c r="J16" s="17">
        <v>30</v>
      </c>
      <c r="K16" s="54" t="s">
        <v>12</v>
      </c>
      <c r="L16" s="96" t="s">
        <v>59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 t="s">
        <v>15</v>
      </c>
      <c r="I18" s="102" t="s">
        <v>16</v>
      </c>
      <c r="J18" s="104"/>
      <c r="K18" s="18" t="s">
        <v>15</v>
      </c>
      <c r="L18" s="102" t="s">
        <v>17</v>
      </c>
      <c r="M18" s="104"/>
      <c r="N18" s="18" t="s">
        <v>69</v>
      </c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54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>
        <v>4</v>
      </c>
      <c r="E24" s="54" t="s">
        <v>26</v>
      </c>
      <c r="F24" s="110">
        <v>4357.08</v>
      </c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>
        <v>1</v>
      </c>
      <c r="E25" s="54" t="s">
        <v>26</v>
      </c>
      <c r="F25" s="114">
        <v>2178.54</v>
      </c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54"/>
      <c r="F26" s="115"/>
      <c r="G26" s="115"/>
      <c r="M26" s="112"/>
      <c r="N26" s="113"/>
    </row>
    <row r="27" spans="1:14">
      <c r="A27" s="5"/>
      <c r="B27" s="5" t="s">
        <v>5</v>
      </c>
      <c r="C27" s="116" t="s">
        <v>30</v>
      </c>
      <c r="D27" s="116"/>
      <c r="E27" s="116"/>
      <c r="F27" s="54" t="s">
        <v>26</v>
      </c>
      <c r="G27" s="116" t="s">
        <v>64</v>
      </c>
      <c r="H27" s="116"/>
      <c r="I27" s="116"/>
      <c r="J27" s="24">
        <v>115</v>
      </c>
      <c r="K27" s="4" t="s">
        <v>32</v>
      </c>
      <c r="M27" s="112"/>
      <c r="N27" s="113"/>
    </row>
    <row r="28" spans="1:14">
      <c r="A28" s="5"/>
      <c r="B28" s="5" t="s">
        <v>5</v>
      </c>
      <c r="C28" s="116" t="s">
        <v>64</v>
      </c>
      <c r="D28" s="116"/>
      <c r="E28" s="116"/>
      <c r="F28" s="54" t="s">
        <v>26</v>
      </c>
      <c r="G28" s="116" t="s">
        <v>30</v>
      </c>
      <c r="H28" s="116"/>
      <c r="I28" s="116"/>
      <c r="J28" s="24">
        <v>115</v>
      </c>
      <c r="K28" s="4" t="s">
        <v>32</v>
      </c>
      <c r="N28" s="25"/>
    </row>
    <row r="29" spans="1:14">
      <c r="A29" s="5"/>
      <c r="B29" s="5" t="s">
        <v>5</v>
      </c>
      <c r="C29" s="84"/>
      <c r="D29" s="84"/>
      <c r="E29" s="84"/>
      <c r="F29" s="54" t="s">
        <v>26</v>
      </c>
      <c r="G29" s="84"/>
      <c r="H29" s="84"/>
      <c r="I29" s="84"/>
      <c r="J29" s="24"/>
      <c r="K29" s="4" t="s">
        <v>32</v>
      </c>
      <c r="N29" s="12"/>
    </row>
    <row r="30" spans="1:14">
      <c r="A30" s="5"/>
      <c r="B30" s="5" t="s">
        <v>5</v>
      </c>
      <c r="C30" s="116" t="s">
        <v>30</v>
      </c>
      <c r="D30" s="116"/>
      <c r="E30" s="116"/>
      <c r="F30" s="54" t="s">
        <v>26</v>
      </c>
      <c r="G30" s="116" t="s">
        <v>64</v>
      </c>
      <c r="H30" s="116"/>
      <c r="I30" s="116"/>
      <c r="J30" s="24">
        <v>115</v>
      </c>
      <c r="K30" s="4" t="s">
        <v>32</v>
      </c>
      <c r="N30" s="12"/>
    </row>
    <row r="31" spans="1:14" ht="11.25" customHeight="1">
      <c r="A31" s="5"/>
      <c r="B31" s="5" t="s">
        <v>5</v>
      </c>
      <c r="C31" s="116" t="s">
        <v>64</v>
      </c>
      <c r="D31" s="116"/>
      <c r="E31" s="116"/>
      <c r="F31" s="54" t="s">
        <v>26</v>
      </c>
      <c r="G31" s="116" t="s">
        <v>30</v>
      </c>
      <c r="H31" s="116"/>
      <c r="I31" s="116"/>
      <c r="J31" s="24">
        <v>115</v>
      </c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54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54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54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54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54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54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54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54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54"/>
      <c r="G40" s="121" t="s">
        <v>36</v>
      </c>
      <c r="H40" s="121"/>
      <c r="I40" s="121"/>
      <c r="J40" s="27">
        <f>SUM(J27:J39)</f>
        <v>460</v>
      </c>
      <c r="K40" s="59"/>
      <c r="L40" s="56" t="s">
        <v>37</v>
      </c>
      <c r="M40" s="119">
        <f>(D24*F24)+(D25*F25)</f>
        <v>19606.86</v>
      </c>
      <c r="N40" s="120"/>
    </row>
    <row r="41" spans="1:15" ht="11.25" customHeight="1">
      <c r="A41" s="5"/>
      <c r="B41" s="5"/>
      <c r="C41" s="6"/>
      <c r="F41" s="54"/>
      <c r="G41" s="85" t="s">
        <v>38</v>
      </c>
      <c r="H41" s="85"/>
      <c r="I41" s="85"/>
      <c r="J41" s="55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54"/>
      <c r="G42" s="85" t="s">
        <v>41</v>
      </c>
      <c r="H42" s="85"/>
      <c r="I42" s="85"/>
      <c r="J42" s="31">
        <f>J40/J41</f>
        <v>48.421052631578945</v>
      </c>
      <c r="K42" s="118" t="s">
        <v>42</v>
      </c>
      <c r="L42" s="122"/>
      <c r="M42" s="123">
        <f>334*4</f>
        <v>1336</v>
      </c>
      <c r="N42" s="124"/>
    </row>
    <row r="43" spans="1:15" ht="15" customHeight="1">
      <c r="A43" s="5"/>
      <c r="B43" s="5"/>
      <c r="C43" s="6"/>
      <c r="F43" s="54"/>
      <c r="G43" s="85" t="s">
        <v>43</v>
      </c>
      <c r="H43" s="85"/>
      <c r="I43" s="85"/>
      <c r="J43" s="32">
        <v>22</v>
      </c>
      <c r="K43" s="59"/>
      <c r="L43" s="33" t="s">
        <v>29</v>
      </c>
      <c r="M43" s="125">
        <f>J42*J43</f>
        <v>1065.2631578947369</v>
      </c>
      <c r="N43" s="126"/>
    </row>
    <row r="44" spans="1:15" ht="11.25" customHeight="1">
      <c r="A44" s="5"/>
      <c r="B44" s="5"/>
      <c r="C44" s="6"/>
      <c r="F44" s="54"/>
      <c r="G44" s="54"/>
      <c r="I44" s="55"/>
      <c r="K44" s="118" t="s">
        <v>44</v>
      </c>
      <c r="L44" s="118"/>
      <c r="M44" s="119">
        <f>260*2</f>
        <v>520</v>
      </c>
      <c r="N44" s="120"/>
    </row>
    <row r="45" spans="1:15">
      <c r="A45" s="5"/>
      <c r="B45" s="5"/>
      <c r="C45" s="6"/>
      <c r="F45" s="54"/>
      <c r="G45" s="54"/>
      <c r="H45" s="55"/>
      <c r="I45" s="55"/>
      <c r="J45" s="33"/>
      <c r="K45" s="33"/>
      <c r="L45" s="33" t="s">
        <v>45</v>
      </c>
      <c r="M45" s="119">
        <f>250*10</f>
        <v>2500</v>
      </c>
      <c r="N45" s="120"/>
    </row>
    <row r="46" spans="1:15">
      <c r="A46" s="5"/>
      <c r="B46" s="5"/>
      <c r="E46" s="59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>
        <f>1500</f>
        <v>1500</v>
      </c>
      <c r="N46" s="120"/>
      <c r="O46" s="34"/>
    </row>
    <row r="47" spans="1:15">
      <c r="A47" s="5"/>
      <c r="B47" s="5"/>
      <c r="E47" s="59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26528.123157894737</v>
      </c>
      <c r="N47" s="126"/>
    </row>
    <row r="48" spans="1:15">
      <c r="A48" s="5"/>
      <c r="B48" s="5"/>
      <c r="E48" s="59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59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59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53"/>
      <c r="C59" s="54"/>
      <c r="D59" s="54"/>
      <c r="E59" s="54"/>
      <c r="F59" s="54"/>
      <c r="G59" s="54"/>
      <c r="I59" s="54"/>
      <c r="J59" s="54"/>
      <c r="K59" s="54"/>
      <c r="L59" s="54"/>
      <c r="M59" s="54"/>
      <c r="N59" s="57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70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71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EF3F-2602-4181-9BF9-0E213060BFC8}">
  <sheetPr>
    <pageSetUpPr fitToPage="1"/>
  </sheetPr>
  <dimension ref="A1:S487"/>
  <sheetViews>
    <sheetView zoomScale="120" zoomScaleNormal="120" workbookViewId="0">
      <selection activeCell="U21" sqref="U2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2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16</v>
      </c>
      <c r="K8" s="15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14123.331578947369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19"/>
      <c r="B11" s="76">
        <f>$M$9</f>
        <v>14123.331578947369</v>
      </c>
      <c r="C11" s="77"/>
      <c r="D11" s="78" t="s">
        <v>68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63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22</v>
      </c>
      <c r="F16" s="15" t="s">
        <v>5</v>
      </c>
      <c r="G16" s="96" t="s">
        <v>59</v>
      </c>
      <c r="H16" s="84"/>
      <c r="I16" s="15" t="s">
        <v>11</v>
      </c>
      <c r="J16" s="17">
        <v>24</v>
      </c>
      <c r="K16" s="15" t="s">
        <v>12</v>
      </c>
      <c r="L16" s="96" t="s">
        <v>59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 t="s">
        <v>15</v>
      </c>
      <c r="I18" s="102" t="s">
        <v>16</v>
      </c>
      <c r="J18" s="104"/>
      <c r="K18" s="18" t="s">
        <v>15</v>
      </c>
      <c r="L18" s="102" t="s">
        <v>17</v>
      </c>
      <c r="M18" s="104"/>
      <c r="N18" s="18" t="s">
        <v>65</v>
      </c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15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>
        <v>2</v>
      </c>
      <c r="E24" s="15" t="s">
        <v>26</v>
      </c>
      <c r="F24" s="110">
        <v>4357.08</v>
      </c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>
        <v>1</v>
      </c>
      <c r="E25" s="15" t="s">
        <v>26</v>
      </c>
      <c r="F25" s="114">
        <v>2178.54</v>
      </c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15"/>
      <c r="F26" s="115"/>
      <c r="G26" s="115"/>
      <c r="M26" s="112"/>
      <c r="N26" s="113"/>
    </row>
    <row r="27" spans="1:14">
      <c r="A27" s="5"/>
      <c r="B27" s="5" t="s">
        <v>5</v>
      </c>
      <c r="C27" s="84" t="s">
        <v>30</v>
      </c>
      <c r="D27" s="84"/>
      <c r="E27" s="84"/>
      <c r="F27" s="15" t="s">
        <v>26</v>
      </c>
      <c r="G27" s="116" t="s">
        <v>64</v>
      </c>
      <c r="H27" s="116"/>
      <c r="I27" s="116"/>
      <c r="J27" s="24">
        <v>115</v>
      </c>
      <c r="K27" s="4" t="s">
        <v>32</v>
      </c>
      <c r="M27" s="112"/>
      <c r="N27" s="113"/>
    </row>
    <row r="28" spans="1:14">
      <c r="A28" s="5"/>
      <c r="B28" s="5" t="s">
        <v>5</v>
      </c>
      <c r="C28" s="116" t="s">
        <v>64</v>
      </c>
      <c r="D28" s="116"/>
      <c r="E28" s="116"/>
      <c r="F28" s="15" t="s">
        <v>26</v>
      </c>
      <c r="G28" s="84" t="s">
        <v>33</v>
      </c>
      <c r="H28" s="84"/>
      <c r="I28" s="84"/>
      <c r="J28" s="24">
        <v>115</v>
      </c>
      <c r="K28" s="4" t="s">
        <v>32</v>
      </c>
      <c r="N28" s="25"/>
    </row>
    <row r="29" spans="1:14">
      <c r="A29" s="5"/>
      <c r="B29" s="5" t="s">
        <v>5</v>
      </c>
      <c r="C29" s="84"/>
      <c r="D29" s="84"/>
      <c r="E29" s="84"/>
      <c r="F29" s="15" t="s">
        <v>26</v>
      </c>
      <c r="G29" s="84"/>
      <c r="H29" s="84"/>
      <c r="I29" s="84"/>
      <c r="J29" s="24"/>
      <c r="K29" s="4" t="s">
        <v>32</v>
      </c>
      <c r="N29" s="12"/>
    </row>
    <row r="30" spans="1:14">
      <c r="A30" s="5"/>
      <c r="B30" s="5" t="s">
        <v>5</v>
      </c>
      <c r="C30" s="84"/>
      <c r="D30" s="84"/>
      <c r="E30" s="84"/>
      <c r="F30" s="15" t="s">
        <v>26</v>
      </c>
      <c r="G30" s="84"/>
      <c r="H30" s="84"/>
      <c r="I30" s="84"/>
      <c r="J30" s="24"/>
      <c r="K30" s="4" t="s">
        <v>32</v>
      </c>
      <c r="N30" s="12"/>
    </row>
    <row r="31" spans="1:14" ht="11.25" customHeight="1">
      <c r="A31" s="5"/>
      <c r="B31" s="5" t="s">
        <v>5</v>
      </c>
      <c r="C31" s="84"/>
      <c r="D31" s="84"/>
      <c r="E31" s="84"/>
      <c r="F31" s="15" t="s">
        <v>26</v>
      </c>
      <c r="G31" s="84"/>
      <c r="H31" s="84"/>
      <c r="I31" s="84"/>
      <c r="J31" s="24"/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15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15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15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15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15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15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15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15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15"/>
      <c r="G40" s="121" t="s">
        <v>36</v>
      </c>
      <c r="H40" s="121"/>
      <c r="I40" s="121"/>
      <c r="J40" s="27">
        <f>SUM(J27:J39)</f>
        <v>230</v>
      </c>
      <c r="K40" s="28"/>
      <c r="L40" s="30" t="s">
        <v>37</v>
      </c>
      <c r="M40" s="119">
        <f>(D24*F24)+(D25*F25)</f>
        <v>10892.7</v>
      </c>
      <c r="N40" s="120"/>
    </row>
    <row r="41" spans="1:15" ht="11.25" customHeight="1">
      <c r="A41" s="5"/>
      <c r="B41" s="5"/>
      <c r="C41" s="6"/>
      <c r="F41" s="15"/>
      <c r="G41" s="85" t="s">
        <v>38</v>
      </c>
      <c r="H41" s="85"/>
      <c r="I41" s="85"/>
      <c r="J41" s="8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15"/>
      <c r="G42" s="85" t="s">
        <v>41</v>
      </c>
      <c r="H42" s="85"/>
      <c r="I42" s="85"/>
      <c r="J42" s="31">
        <f>J40/J41</f>
        <v>24.210526315789473</v>
      </c>
      <c r="K42" s="118" t="s">
        <v>42</v>
      </c>
      <c r="L42" s="122"/>
      <c r="M42" s="123">
        <f>334*2</f>
        <v>668</v>
      </c>
      <c r="N42" s="124"/>
    </row>
    <row r="43" spans="1:15" ht="15" customHeight="1">
      <c r="A43" s="5"/>
      <c r="B43" s="5"/>
      <c r="C43" s="6"/>
      <c r="F43" s="15"/>
      <c r="G43" s="85" t="s">
        <v>43</v>
      </c>
      <c r="H43" s="85"/>
      <c r="I43" s="85"/>
      <c r="J43" s="32">
        <v>22</v>
      </c>
      <c r="K43" s="28"/>
      <c r="L43" s="33" t="s">
        <v>29</v>
      </c>
      <c r="M43" s="125">
        <f>J42*J43</f>
        <v>532.63157894736844</v>
      </c>
      <c r="N43" s="126"/>
    </row>
    <row r="44" spans="1:15" ht="11.25" customHeight="1">
      <c r="A44" s="5"/>
      <c r="B44" s="5"/>
      <c r="C44" s="6"/>
      <c r="F44" s="15"/>
      <c r="G44" s="15"/>
      <c r="I44" s="8"/>
      <c r="K44" s="118" t="s">
        <v>44</v>
      </c>
      <c r="L44" s="118"/>
      <c r="M44" s="119">
        <f>260*3</f>
        <v>780</v>
      </c>
      <c r="N44" s="120"/>
    </row>
    <row r="45" spans="1:15">
      <c r="A45" s="5"/>
      <c r="B45" s="5"/>
      <c r="C45" s="6"/>
      <c r="F45" s="15"/>
      <c r="G45" s="15"/>
      <c r="H45" s="8"/>
      <c r="I45" s="8"/>
      <c r="J45" s="33"/>
      <c r="K45" s="33"/>
      <c r="L45" s="33" t="s">
        <v>45</v>
      </c>
      <c r="M45" s="119">
        <f>250*5</f>
        <v>1250</v>
      </c>
      <c r="N45" s="120"/>
    </row>
    <row r="46" spans="1:15">
      <c r="A46" s="5"/>
      <c r="B46" s="5"/>
      <c r="E46" s="28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>
        <v>0</v>
      </c>
      <c r="N46" s="120"/>
      <c r="O46" s="34"/>
    </row>
    <row r="47" spans="1:15">
      <c r="A47" s="5"/>
      <c r="B47" s="5"/>
      <c r="E47" s="28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14123.331578947369</v>
      </c>
      <c r="N47" s="126"/>
    </row>
    <row r="48" spans="1:15">
      <c r="A48" s="5"/>
      <c r="B48" s="5"/>
      <c r="E48" s="28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28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28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46"/>
      <c r="C59" s="15"/>
      <c r="D59" s="15"/>
      <c r="E59" s="15"/>
      <c r="F59" s="15"/>
      <c r="G59" s="15"/>
      <c r="I59" s="15"/>
      <c r="J59" s="15"/>
      <c r="K59" s="15"/>
      <c r="L59" s="15"/>
      <c r="M59" s="15"/>
      <c r="N59" s="47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66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67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3019A-3ED3-4DB9-9453-8964EDE468CF}">
  <sheetPr>
    <pageSetUpPr fitToPage="1"/>
  </sheetPr>
  <dimension ref="A1:S487"/>
  <sheetViews>
    <sheetView tabSelected="1" zoomScale="120" zoomScaleNormal="120" workbookViewId="0">
      <selection activeCell="L20" sqref="L20:N2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80">
        <v>1</v>
      </c>
      <c r="N2" s="81"/>
    </row>
    <row r="3" spans="1:19">
      <c r="A3" s="5"/>
      <c r="B3" s="5"/>
      <c r="L3" s="82" t="s">
        <v>1</v>
      </c>
      <c r="M3" s="83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</v>
      </c>
      <c r="K8" s="14" t="s">
        <v>5</v>
      </c>
      <c r="L8" s="84" t="s">
        <v>59</v>
      </c>
      <c r="M8" s="84"/>
      <c r="N8" s="12">
        <v>2023</v>
      </c>
    </row>
    <row r="9" spans="1:19" ht="15" customHeight="1">
      <c r="A9" s="5"/>
      <c r="B9" s="5"/>
      <c r="K9" s="85" t="s">
        <v>6</v>
      </c>
      <c r="L9" s="85"/>
      <c r="M9" s="86">
        <f>M47</f>
        <v>2074.7189473684211</v>
      </c>
      <c r="N9" s="87"/>
    </row>
    <row r="10" spans="1:19" ht="13.5" customHeight="1">
      <c r="A10" s="5"/>
      <c r="B10" s="5" t="s">
        <v>7</v>
      </c>
      <c r="N10" s="12"/>
    </row>
    <row r="11" spans="1:19" ht="11.25" customHeight="1">
      <c r="A11" s="16"/>
      <c r="B11" s="76">
        <f>$M$9</f>
        <v>2074.7189473684211</v>
      </c>
      <c r="C11" s="77"/>
      <c r="D11" s="78" t="s">
        <v>8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9" ht="11.25" customHeight="1">
      <c r="A12" s="5"/>
      <c r="B12" s="5" t="s">
        <v>9</v>
      </c>
      <c r="N12" s="12"/>
    </row>
    <row r="13" spans="1:19" ht="12.75" customHeight="1">
      <c r="A13" s="5"/>
      <c r="B13" s="92" t="s">
        <v>60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9" ht="11.25" customHeight="1">
      <c r="A14" s="5"/>
      <c r="B14" s="95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9" ht="11.25" customHeight="1">
      <c r="A15" s="5"/>
      <c r="B15" s="9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S15" s="4" t="s">
        <v>10</v>
      </c>
    </row>
    <row r="16" spans="1:19" ht="11.25" customHeight="1">
      <c r="A16" s="5"/>
      <c r="B16" s="5"/>
      <c r="E16" s="17">
        <v>6</v>
      </c>
      <c r="F16" s="14" t="s">
        <v>5</v>
      </c>
      <c r="G16" s="96" t="s">
        <v>59</v>
      </c>
      <c r="H16" s="84"/>
      <c r="I16" s="14" t="s">
        <v>11</v>
      </c>
      <c r="J16" s="17">
        <v>6</v>
      </c>
      <c r="K16" s="14" t="s">
        <v>12</v>
      </c>
      <c r="L16" s="96" t="s">
        <v>59</v>
      </c>
      <c r="M16" s="84"/>
      <c r="N16" s="12">
        <v>2023</v>
      </c>
    </row>
    <row r="17" spans="1:14" ht="12" customHeight="1" thickBot="1">
      <c r="A17" s="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" customHeight="1" thickBot="1">
      <c r="A18" s="5"/>
      <c r="B18" s="100" t="s">
        <v>13</v>
      </c>
      <c r="C18" s="101"/>
      <c r="D18" s="18"/>
      <c r="E18" s="102" t="s">
        <v>14</v>
      </c>
      <c r="F18" s="103"/>
      <c r="G18" s="104"/>
      <c r="H18" s="18" t="s">
        <v>15</v>
      </c>
      <c r="I18" s="102" t="s">
        <v>16</v>
      </c>
      <c r="J18" s="104"/>
      <c r="K18" s="18"/>
      <c r="L18" s="102" t="s">
        <v>17</v>
      </c>
      <c r="M18" s="104"/>
      <c r="N18" s="18"/>
    </row>
    <row r="19" spans="1:14">
      <c r="A19" s="5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>
      <c r="A20" s="5"/>
      <c r="B20" s="105"/>
      <c r="C20" s="106"/>
      <c r="D20" s="106"/>
      <c r="E20" s="107"/>
      <c r="F20" s="80"/>
      <c r="G20" s="108"/>
      <c r="H20" s="108"/>
      <c r="I20" s="109"/>
      <c r="J20" s="80"/>
      <c r="K20" s="109"/>
      <c r="L20" s="80"/>
      <c r="M20" s="108"/>
      <c r="N20" s="81"/>
    </row>
    <row r="21" spans="1:14">
      <c r="A21" s="5"/>
      <c r="B21" s="117" t="s">
        <v>18</v>
      </c>
      <c r="C21" s="89"/>
      <c r="D21" s="89"/>
      <c r="E21" s="90"/>
      <c r="F21" s="88" t="s">
        <v>19</v>
      </c>
      <c r="G21" s="89"/>
      <c r="H21" s="89"/>
      <c r="I21" s="90"/>
      <c r="J21" s="88" t="s">
        <v>20</v>
      </c>
      <c r="K21" s="90"/>
      <c r="L21" s="88" t="s">
        <v>21</v>
      </c>
      <c r="M21" s="89"/>
      <c r="N21" s="91"/>
    </row>
    <row r="22" spans="1:14">
      <c r="A22" s="5"/>
      <c r="B22" s="20" t="s">
        <v>22</v>
      </c>
      <c r="E22" s="10"/>
      <c r="N22" s="12"/>
    </row>
    <row r="23" spans="1:14">
      <c r="A23" s="5"/>
      <c r="B23" s="5"/>
      <c r="C23" s="4" t="s">
        <v>23</v>
      </c>
      <c r="E23" s="14"/>
      <c r="F23" s="84" t="s">
        <v>24</v>
      </c>
      <c r="G23" s="84"/>
      <c r="J23" s="10"/>
      <c r="N23" s="12"/>
    </row>
    <row r="24" spans="1:14">
      <c r="A24" s="5"/>
      <c r="B24" s="5" t="s">
        <v>25</v>
      </c>
      <c r="D24" s="21"/>
      <c r="E24" s="14" t="s">
        <v>26</v>
      </c>
      <c r="F24" s="110"/>
      <c r="G24" s="111"/>
      <c r="H24" s="4" t="s">
        <v>27</v>
      </c>
      <c r="J24" s="22"/>
      <c r="M24" s="112"/>
      <c r="N24" s="113"/>
    </row>
    <row r="25" spans="1:14">
      <c r="A25" s="5"/>
      <c r="B25" s="5" t="s">
        <v>25</v>
      </c>
      <c r="D25" s="21">
        <v>1</v>
      </c>
      <c r="E25" s="14" t="s">
        <v>26</v>
      </c>
      <c r="F25" s="114">
        <v>1141.1400000000001</v>
      </c>
      <c r="G25" s="114"/>
      <c r="H25" s="4" t="s">
        <v>28</v>
      </c>
      <c r="J25" s="10"/>
      <c r="M25" s="112"/>
      <c r="N25" s="113"/>
    </row>
    <row r="26" spans="1:14">
      <c r="A26" s="5"/>
      <c r="B26" s="20" t="s">
        <v>29</v>
      </c>
      <c r="D26" s="23"/>
      <c r="E26" s="14"/>
      <c r="F26" s="115"/>
      <c r="G26" s="115"/>
      <c r="M26" s="112"/>
      <c r="N26" s="113"/>
    </row>
    <row r="27" spans="1:14">
      <c r="A27" s="5"/>
      <c r="B27" s="5" t="s">
        <v>5</v>
      </c>
      <c r="C27" s="84" t="s">
        <v>30</v>
      </c>
      <c r="D27" s="84"/>
      <c r="E27" s="84"/>
      <c r="F27" s="14" t="s">
        <v>26</v>
      </c>
      <c r="G27" s="84" t="s">
        <v>31</v>
      </c>
      <c r="H27" s="84"/>
      <c r="I27" s="84"/>
      <c r="J27" s="24">
        <v>70</v>
      </c>
      <c r="K27" s="4" t="s">
        <v>32</v>
      </c>
      <c r="M27" s="112"/>
      <c r="N27" s="113"/>
    </row>
    <row r="28" spans="1:14">
      <c r="A28" s="5"/>
      <c r="B28" s="5" t="s">
        <v>5</v>
      </c>
      <c r="C28" s="84" t="s">
        <v>31</v>
      </c>
      <c r="D28" s="84"/>
      <c r="E28" s="84"/>
      <c r="F28" s="14" t="s">
        <v>26</v>
      </c>
      <c r="G28" s="84" t="s">
        <v>33</v>
      </c>
      <c r="H28" s="84"/>
      <c r="I28" s="84"/>
      <c r="J28" s="24">
        <v>70</v>
      </c>
      <c r="K28" s="4" t="s">
        <v>32</v>
      </c>
      <c r="N28" s="25"/>
    </row>
    <row r="29" spans="1:14">
      <c r="A29" s="5"/>
      <c r="B29" s="5" t="s">
        <v>5</v>
      </c>
      <c r="C29" s="84" t="s">
        <v>34</v>
      </c>
      <c r="D29" s="84"/>
      <c r="E29" s="84"/>
      <c r="F29" s="14" t="s">
        <v>26</v>
      </c>
      <c r="G29" s="84" t="s">
        <v>35</v>
      </c>
      <c r="H29" s="84"/>
      <c r="I29" s="84"/>
      <c r="J29" s="24">
        <v>150</v>
      </c>
      <c r="K29" s="4" t="s">
        <v>32</v>
      </c>
      <c r="N29" s="12"/>
    </row>
    <row r="30" spans="1:14">
      <c r="A30" s="5"/>
      <c r="B30" s="5" t="s">
        <v>5</v>
      </c>
      <c r="C30" s="84"/>
      <c r="D30" s="84"/>
      <c r="E30" s="84"/>
      <c r="F30" s="14" t="s">
        <v>26</v>
      </c>
      <c r="G30" s="84"/>
      <c r="H30" s="84"/>
      <c r="I30" s="84"/>
      <c r="J30" s="24"/>
      <c r="K30" s="4" t="s">
        <v>32</v>
      </c>
      <c r="N30" s="12"/>
    </row>
    <row r="31" spans="1:14" ht="11.25" customHeight="1">
      <c r="A31" s="5"/>
      <c r="B31" s="5" t="s">
        <v>5</v>
      </c>
      <c r="C31" s="84"/>
      <c r="D31" s="84"/>
      <c r="E31" s="84"/>
      <c r="F31" s="14" t="s">
        <v>26</v>
      </c>
      <c r="G31" s="84"/>
      <c r="H31" s="84"/>
      <c r="I31" s="84"/>
      <c r="J31" s="24"/>
      <c r="K31" s="4" t="s">
        <v>32</v>
      </c>
      <c r="N31" s="12"/>
    </row>
    <row r="32" spans="1:14">
      <c r="A32" s="5"/>
      <c r="B32" s="5" t="s">
        <v>5</v>
      </c>
      <c r="C32" s="84"/>
      <c r="D32" s="84"/>
      <c r="E32" s="84"/>
      <c r="F32" s="14" t="s">
        <v>26</v>
      </c>
      <c r="G32" s="84"/>
      <c r="H32" s="84"/>
      <c r="I32" s="84"/>
      <c r="J32" s="24"/>
      <c r="K32" s="4" t="s">
        <v>32</v>
      </c>
      <c r="N32" s="12"/>
    </row>
    <row r="33" spans="1:15" ht="11.25" customHeight="1">
      <c r="A33" s="5"/>
      <c r="B33" s="5" t="s">
        <v>5</v>
      </c>
      <c r="C33" s="84"/>
      <c r="D33" s="84"/>
      <c r="E33" s="84"/>
      <c r="F33" s="14" t="s">
        <v>26</v>
      </c>
      <c r="G33" s="108"/>
      <c r="H33" s="108"/>
      <c r="I33" s="108"/>
      <c r="J33" s="24"/>
      <c r="K33" s="4" t="s">
        <v>32</v>
      </c>
      <c r="N33" s="12"/>
    </row>
    <row r="34" spans="1:15">
      <c r="A34" s="5"/>
      <c r="B34" s="5" t="s">
        <v>5</v>
      </c>
      <c r="C34" s="84"/>
      <c r="D34" s="84"/>
      <c r="E34" s="84"/>
      <c r="F34" s="14" t="s">
        <v>26</v>
      </c>
      <c r="G34" s="84"/>
      <c r="H34" s="84"/>
      <c r="I34" s="84"/>
      <c r="J34" s="24"/>
      <c r="K34" s="4" t="s">
        <v>32</v>
      </c>
      <c r="N34" s="12"/>
    </row>
    <row r="35" spans="1:15">
      <c r="A35" s="5"/>
      <c r="B35" s="5"/>
      <c r="C35" s="108"/>
      <c r="D35" s="108"/>
      <c r="E35" s="108"/>
      <c r="F35" s="14" t="s">
        <v>26</v>
      </c>
      <c r="G35" s="108"/>
      <c r="H35" s="108"/>
      <c r="I35" s="108"/>
      <c r="J35" s="26"/>
      <c r="K35" s="4" t="s">
        <v>32</v>
      </c>
      <c r="N35" s="12"/>
    </row>
    <row r="36" spans="1:15">
      <c r="A36" s="5"/>
      <c r="B36" s="5"/>
      <c r="C36" s="108"/>
      <c r="D36" s="108"/>
      <c r="E36" s="108"/>
      <c r="F36" s="14" t="s">
        <v>26</v>
      </c>
      <c r="G36" s="108"/>
      <c r="H36" s="108"/>
      <c r="I36" s="108"/>
      <c r="J36" s="26"/>
      <c r="K36" s="4" t="s">
        <v>32</v>
      </c>
      <c r="N36" s="12"/>
    </row>
    <row r="37" spans="1:15">
      <c r="A37" s="5"/>
      <c r="B37" s="5"/>
      <c r="C37" s="108"/>
      <c r="D37" s="108"/>
      <c r="E37" s="108"/>
      <c r="F37" s="14" t="s">
        <v>26</v>
      </c>
      <c r="G37" s="108"/>
      <c r="H37" s="108"/>
      <c r="I37" s="108"/>
      <c r="J37" s="26"/>
      <c r="K37" s="4" t="s">
        <v>32</v>
      </c>
      <c r="N37" s="12"/>
    </row>
    <row r="38" spans="1:15">
      <c r="A38" s="5"/>
      <c r="B38" s="5"/>
      <c r="C38" s="108"/>
      <c r="D38" s="108"/>
      <c r="E38" s="108"/>
      <c r="F38" s="14" t="s">
        <v>26</v>
      </c>
      <c r="G38" s="108"/>
      <c r="H38" s="108"/>
      <c r="I38" s="108"/>
      <c r="J38" s="26"/>
      <c r="K38" s="4" t="s">
        <v>32</v>
      </c>
      <c r="N38" s="12"/>
    </row>
    <row r="39" spans="1:15">
      <c r="A39" s="5"/>
      <c r="B39" s="5"/>
      <c r="C39" s="108"/>
      <c r="D39" s="108"/>
      <c r="E39" s="108"/>
      <c r="F39" s="14" t="s">
        <v>26</v>
      </c>
      <c r="G39" s="108"/>
      <c r="H39" s="108"/>
      <c r="I39" s="108"/>
      <c r="J39" s="26"/>
      <c r="K39" s="4" t="s">
        <v>32</v>
      </c>
      <c r="N39" s="12"/>
    </row>
    <row r="40" spans="1:15" ht="22.5">
      <c r="A40" s="5"/>
      <c r="B40" s="5"/>
      <c r="C40" s="6"/>
      <c r="F40" s="14"/>
      <c r="G40" s="121" t="s">
        <v>36</v>
      </c>
      <c r="H40" s="121"/>
      <c r="I40" s="121"/>
      <c r="J40" s="27">
        <f>SUM(J27:J39)</f>
        <v>290</v>
      </c>
      <c r="K40" s="28"/>
      <c r="L40" s="29" t="s">
        <v>37</v>
      </c>
      <c r="M40" s="119">
        <f>(D24*F24)+(D25*F25)</f>
        <v>1141.1400000000001</v>
      </c>
      <c r="N40" s="120"/>
    </row>
    <row r="41" spans="1:15" ht="11.25" customHeight="1">
      <c r="A41" s="5"/>
      <c r="B41" s="5"/>
      <c r="C41" s="6"/>
      <c r="F41" s="14"/>
      <c r="G41" s="85" t="s">
        <v>38</v>
      </c>
      <c r="H41" s="85"/>
      <c r="I41" s="85"/>
      <c r="J41" s="8">
        <v>9.5</v>
      </c>
      <c r="K41" s="118" t="s">
        <v>39</v>
      </c>
      <c r="L41" s="122"/>
      <c r="M41" s="123" t="s">
        <v>40</v>
      </c>
      <c r="N41" s="124"/>
    </row>
    <row r="42" spans="1:15" ht="10.5" customHeight="1">
      <c r="A42" s="5"/>
      <c r="B42" s="5"/>
      <c r="C42" s="6"/>
      <c r="F42" s="14"/>
      <c r="G42" s="85" t="s">
        <v>41</v>
      </c>
      <c r="H42" s="85"/>
      <c r="I42" s="85"/>
      <c r="J42" s="31">
        <f>J40/J41</f>
        <v>30.526315789473685</v>
      </c>
      <c r="K42" s="118" t="s">
        <v>42</v>
      </c>
      <c r="L42" s="122"/>
      <c r="M42" s="123">
        <f>131*2</f>
        <v>262</v>
      </c>
      <c r="N42" s="124"/>
    </row>
    <row r="43" spans="1:15" ht="15" customHeight="1">
      <c r="A43" s="5"/>
      <c r="B43" s="5"/>
      <c r="C43" s="6"/>
      <c r="F43" s="14"/>
      <c r="G43" s="85" t="s">
        <v>43</v>
      </c>
      <c r="H43" s="85"/>
      <c r="I43" s="85"/>
      <c r="J43" s="32">
        <v>22</v>
      </c>
      <c r="K43" s="28"/>
      <c r="L43" s="33" t="s">
        <v>29</v>
      </c>
      <c r="M43" s="125">
        <f>J42*J43</f>
        <v>671.57894736842104</v>
      </c>
      <c r="N43" s="126"/>
    </row>
    <row r="44" spans="1:15" ht="11.25" customHeight="1">
      <c r="A44" s="5"/>
      <c r="B44" s="5"/>
      <c r="C44" s="6"/>
      <c r="F44" s="14"/>
      <c r="G44" s="14"/>
      <c r="I44" s="8"/>
      <c r="K44" s="118" t="s">
        <v>44</v>
      </c>
      <c r="L44" s="118"/>
      <c r="M44" s="119"/>
      <c r="N44" s="120"/>
    </row>
    <row r="45" spans="1:15">
      <c r="A45" s="5"/>
      <c r="B45" s="5"/>
      <c r="C45" s="6"/>
      <c r="F45" s="14"/>
      <c r="G45" s="14"/>
      <c r="H45" s="8"/>
      <c r="I45" s="8"/>
      <c r="J45" s="33"/>
      <c r="K45" s="33"/>
      <c r="L45" s="33" t="s">
        <v>45</v>
      </c>
      <c r="M45" s="119">
        <v>0</v>
      </c>
      <c r="N45" s="120"/>
    </row>
    <row r="46" spans="1:15">
      <c r="A46" s="5"/>
      <c r="B46" s="5"/>
      <c r="E46" s="28"/>
      <c r="F46" s="127"/>
      <c r="G46" s="127"/>
      <c r="H46" s="33"/>
      <c r="I46" s="33"/>
      <c r="J46" s="10"/>
      <c r="K46" s="118" t="s">
        <v>46</v>
      </c>
      <c r="L46" s="118" t="s">
        <v>46</v>
      </c>
      <c r="M46" s="119">
        <v>0</v>
      </c>
      <c r="N46" s="120"/>
      <c r="O46" s="34"/>
    </row>
    <row r="47" spans="1:15">
      <c r="A47" s="5"/>
      <c r="B47" s="5"/>
      <c r="E47" s="28"/>
      <c r="F47" s="127"/>
      <c r="G47" s="127"/>
      <c r="H47" s="33"/>
      <c r="I47" s="33"/>
      <c r="J47" s="33"/>
      <c r="K47" s="118" t="s">
        <v>47</v>
      </c>
      <c r="L47" s="118"/>
      <c r="M47" s="125">
        <f>SUM(M40:N46)</f>
        <v>2074.7189473684211</v>
      </c>
      <c r="N47" s="126"/>
    </row>
    <row r="48" spans="1:15">
      <c r="A48" s="5"/>
      <c r="B48" s="5"/>
      <c r="E48" s="28"/>
      <c r="F48" s="127"/>
      <c r="G48" s="127"/>
      <c r="H48" s="33"/>
      <c r="I48" s="33"/>
      <c r="J48" s="33"/>
      <c r="M48" s="119"/>
      <c r="N48" s="120"/>
    </row>
    <row r="49" spans="1:14">
      <c r="A49" s="5"/>
      <c r="B49" s="5"/>
      <c r="C49" s="10"/>
      <c r="E49" s="28"/>
      <c r="F49" s="127"/>
      <c r="G49" s="127"/>
      <c r="H49" s="33"/>
      <c r="I49" s="33"/>
      <c r="J49" s="33"/>
      <c r="M49" s="128"/>
      <c r="N49" s="129"/>
    </row>
    <row r="50" spans="1:14">
      <c r="A50" s="5"/>
      <c r="B50" s="35" t="s">
        <v>48</v>
      </c>
      <c r="C50" s="36"/>
      <c r="D50" s="36"/>
      <c r="E50" s="36"/>
      <c r="F50" s="36"/>
      <c r="G50" s="37"/>
      <c r="H50" s="33"/>
      <c r="I50" s="33"/>
      <c r="J50" s="33"/>
      <c r="L50" s="28"/>
      <c r="M50" s="38"/>
      <c r="N50" s="39"/>
    </row>
    <row r="51" spans="1:14">
      <c r="A51" s="5"/>
      <c r="B51" s="40"/>
      <c r="C51" s="41"/>
      <c r="D51" s="41"/>
      <c r="E51" s="41"/>
      <c r="F51" s="41"/>
      <c r="G51" s="42"/>
      <c r="N51" s="12"/>
    </row>
    <row r="52" spans="1:14">
      <c r="A52" s="5"/>
      <c r="B52" s="43"/>
      <c r="C52" s="41"/>
      <c r="D52" s="41"/>
      <c r="E52" s="41"/>
      <c r="F52" s="41"/>
      <c r="G52" s="42"/>
      <c r="N52" s="12"/>
    </row>
    <row r="53" spans="1:14">
      <c r="A53" s="5"/>
      <c r="B53" s="43"/>
      <c r="C53" s="41"/>
      <c r="D53" s="41"/>
      <c r="E53" s="41"/>
      <c r="F53" s="41"/>
      <c r="G53" s="42"/>
      <c r="N53" s="12"/>
    </row>
    <row r="54" spans="1:14">
      <c r="A54" s="5"/>
      <c r="B54" s="43"/>
      <c r="C54" s="41"/>
      <c r="D54" s="41"/>
      <c r="E54" s="41"/>
      <c r="F54" s="41"/>
      <c r="G54" s="42"/>
      <c r="H54" s="44"/>
      <c r="N54" s="12"/>
    </row>
    <row r="55" spans="1:14">
      <c r="A55" s="5"/>
      <c r="B55" s="43"/>
      <c r="C55" s="26"/>
      <c r="D55" s="26"/>
      <c r="E55" s="26"/>
      <c r="F55" s="26"/>
      <c r="G55" s="45"/>
      <c r="N55" s="12"/>
    </row>
    <row r="56" spans="1:14">
      <c r="A56" s="5"/>
      <c r="B56" s="43"/>
      <c r="C56" s="26"/>
      <c r="D56" s="26"/>
      <c r="E56" s="26"/>
      <c r="F56" s="26"/>
      <c r="G56" s="45"/>
      <c r="N56" s="12"/>
    </row>
    <row r="57" spans="1:14">
      <c r="A57" s="5"/>
      <c r="B57" s="43"/>
      <c r="C57" s="26"/>
      <c r="D57" s="26"/>
      <c r="E57" s="26"/>
      <c r="F57" s="26"/>
      <c r="G57" s="45"/>
      <c r="N57" s="12"/>
    </row>
    <row r="58" spans="1:14">
      <c r="A58" s="5"/>
      <c r="B58" s="130" t="s">
        <v>49</v>
      </c>
      <c r="C58" s="82"/>
      <c r="D58" s="82"/>
      <c r="E58" s="82"/>
      <c r="F58" s="82"/>
      <c r="G58" s="82"/>
      <c r="I58" s="131" t="s">
        <v>50</v>
      </c>
      <c r="J58" s="131"/>
      <c r="K58" s="131"/>
      <c r="L58" s="131"/>
      <c r="M58" s="131"/>
      <c r="N58" s="132"/>
    </row>
    <row r="59" spans="1:14" ht="1.5" customHeight="1">
      <c r="A59" s="5"/>
      <c r="B59" s="46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47"/>
    </row>
    <row r="60" spans="1:14" ht="11.25" hidden="1" customHeight="1">
      <c r="A60" s="5"/>
      <c r="B60" s="100"/>
      <c r="C60" s="85"/>
      <c r="D60" s="85"/>
      <c r="E60" s="85"/>
      <c r="F60" s="85"/>
      <c r="G60" s="85"/>
      <c r="N60" s="12"/>
    </row>
    <row r="61" spans="1:14" ht="16.5" customHeight="1">
      <c r="A61" s="5"/>
      <c r="B61" s="135" t="s">
        <v>51</v>
      </c>
      <c r="C61" s="84"/>
      <c r="D61" s="84"/>
      <c r="E61" s="84"/>
      <c r="F61" s="84"/>
      <c r="G61" s="84"/>
      <c r="I61" s="84" t="s">
        <v>61</v>
      </c>
      <c r="J61" s="84"/>
      <c r="K61" s="84"/>
      <c r="L61" s="84"/>
      <c r="M61" s="84"/>
      <c r="N61" s="136"/>
    </row>
    <row r="62" spans="1:14">
      <c r="A62" s="5"/>
      <c r="B62" s="100" t="s">
        <v>52</v>
      </c>
      <c r="C62" s="85"/>
      <c r="D62" s="85"/>
      <c r="E62" s="85"/>
      <c r="F62" s="85"/>
      <c r="G62" s="85"/>
      <c r="I62" s="137" t="s">
        <v>52</v>
      </c>
      <c r="J62" s="137"/>
      <c r="K62" s="137"/>
      <c r="L62" s="137"/>
      <c r="M62" s="137"/>
      <c r="N62" s="138"/>
    </row>
    <row r="63" spans="1:14" ht="26.25" customHeight="1">
      <c r="A63" s="5"/>
      <c r="B63" s="139" t="s">
        <v>53</v>
      </c>
      <c r="C63" s="140"/>
      <c r="D63" s="140"/>
      <c r="E63" s="140"/>
      <c r="F63" s="140"/>
      <c r="G63" s="140"/>
      <c r="I63" s="140" t="s">
        <v>62</v>
      </c>
      <c r="J63" s="140"/>
      <c r="K63" s="140"/>
      <c r="L63" s="140"/>
      <c r="M63" s="140"/>
      <c r="N63" s="141"/>
    </row>
    <row r="64" spans="1:14" ht="2.25" customHeight="1">
      <c r="A64" s="5"/>
      <c r="B64" s="100" t="s">
        <v>54</v>
      </c>
      <c r="C64" s="85"/>
      <c r="D64" s="85"/>
      <c r="E64" s="85"/>
      <c r="F64" s="85"/>
      <c r="G64" s="85"/>
      <c r="I64" s="133" t="s">
        <v>55</v>
      </c>
      <c r="J64" s="133"/>
      <c r="K64" s="133"/>
      <c r="L64" s="133"/>
      <c r="M64" s="133"/>
      <c r="N64" s="134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56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57</v>
      </c>
    </row>
    <row r="487" spans="4:4">
      <c r="D487" s="52" t="s">
        <v>58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LGB 7</vt:lpstr>
      <vt:lpstr>JMJM 6 - ampliacion </vt:lpstr>
      <vt:lpstr>JMJM 6</vt:lpstr>
      <vt:lpstr>MDSHM 5</vt:lpstr>
      <vt:lpstr>BIMO 4</vt:lpstr>
      <vt:lpstr>FJDDUDV 3</vt:lpstr>
      <vt:lpstr>LGB 2</vt:lpstr>
      <vt:lpstr>REHH 1</vt:lpstr>
      <vt:lpstr>'BIMO 4'!Área_de_impresión</vt:lpstr>
      <vt:lpstr>'FJDDUDV 3'!Área_de_impresión</vt:lpstr>
      <vt:lpstr>'JMJM 6'!Área_de_impresión</vt:lpstr>
      <vt:lpstr>'JMJM 6 - ampliacion '!Área_de_impresión</vt:lpstr>
      <vt:lpstr>'LGB 2'!Área_de_impresión</vt:lpstr>
      <vt:lpstr>'LGB 7'!Área_de_impresión</vt:lpstr>
      <vt:lpstr>'MDSHM 5'!Área_de_impresión</vt:lpstr>
      <vt:lpstr>'REHH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2023-04-12T16:20:37Z</cp:lastPrinted>
  <dcterms:created xsi:type="dcterms:W3CDTF">2023-03-02T19:57:40Z</dcterms:created>
  <dcterms:modified xsi:type="dcterms:W3CDTF">2023-04-12T16:22:41Z</dcterms:modified>
</cp:coreProperties>
</file>